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ttokeefe/Downloads/"/>
    </mc:Choice>
  </mc:AlternateContent>
  <xr:revisionPtr revIDLastSave="0" documentId="13_ncr:1_{2A05ACFC-4B5F-964C-B1BD-5F5B025CB2DE}" xr6:coauthVersionLast="47" xr6:coauthVersionMax="47" xr10:uidLastSave="{00000000-0000-0000-0000-000000000000}"/>
  <bookViews>
    <workbookView xWindow="0" yWindow="500" windowWidth="38400" windowHeight="19820" activeTab="2" xr2:uid="{00000000-000D-0000-FFFF-FFFF00000000}"/>
  </bookViews>
  <sheets>
    <sheet name="Results" sheetId="1" r:id="rId1"/>
    <sheet name="Runners" sheetId="4" r:id="rId2"/>
    <sheet name="Sheet2" sheetId="6" r:id="rId3"/>
  </sheets>
  <definedNames>
    <definedName name="_xlnm._FilterDatabase" localSheetId="0" hidden="1">Results!$A$6:$AA$124</definedName>
    <definedName name="_xlnm._FilterDatabase" localSheetId="1" hidden="1">Runners!$A$2:$G$142</definedName>
    <definedName name="_xlnm.Print_Area" localSheetId="0">Results!$A$2:$Z$147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G7" i="1"/>
  <c r="F7" i="1"/>
  <c r="B128" i="1"/>
  <c r="B129" i="1"/>
  <c r="B130" i="1"/>
  <c r="E130" i="1"/>
  <c r="E129" i="1"/>
  <c r="E128" i="1"/>
  <c r="AA122" i="1"/>
  <c r="H128" i="1"/>
  <c r="H109" i="1" s="1"/>
  <c r="B145" i="4"/>
  <c r="B147" i="4" s="1"/>
  <c r="A145" i="4"/>
  <c r="D46" i="1"/>
  <c r="E46" i="1"/>
  <c r="B4" i="4"/>
  <c r="H117" i="1" l="1"/>
  <c r="H115" i="1"/>
  <c r="H111" i="1"/>
  <c r="H119" i="1"/>
  <c r="H118" i="1"/>
  <c r="H116" i="1"/>
  <c r="H114" i="1"/>
  <c r="H121" i="1"/>
  <c r="H113" i="1"/>
  <c r="H120" i="1"/>
  <c r="H112" i="1"/>
  <c r="H34" i="1"/>
  <c r="H77" i="1"/>
  <c r="H95" i="1"/>
  <c r="H47" i="1"/>
  <c r="H80" i="1"/>
  <c r="H96" i="1"/>
  <c r="H71" i="1"/>
  <c r="H90" i="1"/>
  <c r="H110" i="1"/>
  <c r="H23" i="1"/>
  <c r="H74" i="1"/>
  <c r="H91" i="1"/>
  <c r="H86" i="1"/>
  <c r="H69" i="1"/>
  <c r="H87" i="1"/>
  <c r="H107" i="1"/>
  <c r="H48" i="1"/>
  <c r="H84" i="1"/>
  <c r="H99" i="1"/>
  <c r="H66" i="1"/>
  <c r="H104" i="1"/>
  <c r="H70" i="1"/>
  <c r="H88" i="1"/>
  <c r="D23" i="1"/>
  <c r="E23" i="1"/>
  <c r="E32" i="1"/>
  <c r="E9" i="1"/>
  <c r="D32" i="1"/>
  <c r="D9" i="1"/>
  <c r="E7" i="1"/>
  <c r="E121" i="1"/>
  <c r="E119" i="1"/>
  <c r="E117" i="1"/>
  <c r="E115" i="1"/>
  <c r="E113" i="1"/>
  <c r="E111" i="1"/>
  <c r="E109" i="1"/>
  <c r="E107" i="1"/>
  <c r="E105" i="1"/>
  <c r="E103" i="1"/>
  <c r="E101" i="1"/>
  <c r="E99" i="1"/>
  <c r="E97" i="1"/>
  <c r="E95" i="1"/>
  <c r="E93" i="1"/>
  <c r="E91" i="1"/>
  <c r="E89" i="1"/>
  <c r="E87" i="1"/>
  <c r="E84" i="1"/>
  <c r="E82" i="1"/>
  <c r="E80" i="1"/>
  <c r="E78" i="1"/>
  <c r="E76" i="1"/>
  <c r="E74" i="1"/>
  <c r="E72" i="1"/>
  <c r="E70" i="1"/>
  <c r="E68" i="1"/>
  <c r="E66" i="1"/>
  <c r="E64" i="1"/>
  <c r="E62" i="1"/>
  <c r="E60" i="1"/>
  <c r="E58" i="1"/>
  <c r="E56" i="1"/>
  <c r="E54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1" i="1"/>
  <c r="E19" i="1"/>
  <c r="E17" i="1"/>
  <c r="E15" i="1"/>
  <c r="E13" i="1"/>
  <c r="E11" i="1"/>
  <c r="D121" i="1"/>
  <c r="D119" i="1"/>
  <c r="D117" i="1"/>
  <c r="D115" i="1"/>
  <c r="D113" i="1"/>
  <c r="D111" i="1"/>
  <c r="D109" i="1"/>
  <c r="D107" i="1"/>
  <c r="D105" i="1"/>
  <c r="D103" i="1"/>
  <c r="D101" i="1"/>
  <c r="D99" i="1"/>
  <c r="D97" i="1"/>
  <c r="D95" i="1"/>
  <c r="D93" i="1"/>
  <c r="D91" i="1"/>
  <c r="D89" i="1"/>
  <c r="D87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1" i="1"/>
  <c r="D19" i="1"/>
  <c r="D17" i="1"/>
  <c r="D15" i="1"/>
  <c r="D13" i="1"/>
  <c r="D11" i="1"/>
  <c r="E120" i="1"/>
  <c r="E118" i="1"/>
  <c r="E116" i="1"/>
  <c r="E114" i="1"/>
  <c r="E112" i="1"/>
  <c r="E110" i="1"/>
  <c r="E108" i="1"/>
  <c r="E106" i="1"/>
  <c r="E104" i="1"/>
  <c r="E102" i="1"/>
  <c r="E100" i="1"/>
  <c r="E98" i="1"/>
  <c r="E96" i="1"/>
  <c r="E94" i="1"/>
  <c r="E92" i="1"/>
  <c r="E90" i="1"/>
  <c r="E88" i="1"/>
  <c r="E86" i="1"/>
  <c r="E85" i="1"/>
  <c r="E83" i="1"/>
  <c r="E81" i="1"/>
  <c r="E79" i="1"/>
  <c r="E77" i="1"/>
  <c r="E75" i="1"/>
  <c r="E73" i="1"/>
  <c r="E71" i="1"/>
  <c r="E69" i="1"/>
  <c r="E67" i="1"/>
  <c r="E65" i="1"/>
  <c r="E63" i="1"/>
  <c r="E61" i="1"/>
  <c r="E59" i="1"/>
  <c r="E57" i="1"/>
  <c r="E55" i="1"/>
  <c r="E53" i="1"/>
  <c r="E52" i="1"/>
  <c r="E50" i="1"/>
  <c r="E48" i="1"/>
  <c r="E44" i="1"/>
  <c r="E42" i="1"/>
  <c r="E40" i="1"/>
  <c r="E38" i="1"/>
  <c r="E36" i="1"/>
  <c r="E34" i="1"/>
  <c r="E30" i="1"/>
  <c r="E28" i="1"/>
  <c r="E26" i="1"/>
  <c r="E24" i="1"/>
  <c r="E22" i="1"/>
  <c r="E20" i="1"/>
  <c r="E18" i="1"/>
  <c r="E16" i="1"/>
  <c r="E14" i="1"/>
  <c r="E12" i="1"/>
  <c r="E10" i="1"/>
  <c r="E8" i="1"/>
  <c r="D120" i="1"/>
  <c r="D118" i="1"/>
  <c r="D116" i="1"/>
  <c r="D114" i="1"/>
  <c r="D112" i="1"/>
  <c r="D110" i="1"/>
  <c r="D108" i="1"/>
  <c r="D106" i="1"/>
  <c r="D104" i="1"/>
  <c r="D102" i="1"/>
  <c r="D100" i="1"/>
  <c r="D98" i="1"/>
  <c r="D96" i="1"/>
  <c r="D94" i="1"/>
  <c r="D92" i="1"/>
  <c r="D90" i="1"/>
  <c r="D88" i="1"/>
  <c r="D86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2" i="1"/>
  <c r="D50" i="1"/>
  <c r="D48" i="1"/>
  <c r="D44" i="1"/>
  <c r="D42" i="1"/>
  <c r="D40" i="1"/>
  <c r="D38" i="1"/>
  <c r="D36" i="1"/>
  <c r="D34" i="1"/>
  <c r="D30" i="1"/>
  <c r="D28" i="1"/>
  <c r="D26" i="1"/>
  <c r="D24" i="1"/>
  <c r="D22" i="1"/>
  <c r="D20" i="1"/>
  <c r="D18" i="1"/>
  <c r="D16" i="1"/>
  <c r="D14" i="1"/>
  <c r="D12" i="1"/>
  <c r="D10" i="1"/>
  <c r="D8" i="1"/>
  <c r="D7" i="1"/>
  <c r="I122" i="1"/>
  <c r="I124" i="1" s="1"/>
  <c r="T122" i="1"/>
  <c r="U122" i="1"/>
  <c r="V122" i="1"/>
  <c r="W122" i="1"/>
  <c r="X122" i="1"/>
  <c r="Y122" i="1"/>
  <c r="Z122" i="1"/>
  <c r="S122" i="1"/>
  <c r="S124" i="1" s="1"/>
  <c r="J122" i="1"/>
  <c r="K122" i="1"/>
  <c r="L122" i="1"/>
  <c r="M122" i="1"/>
  <c r="N122" i="1"/>
  <c r="O122" i="1"/>
  <c r="P122" i="1"/>
  <c r="Q122" i="1"/>
  <c r="R122" i="1"/>
  <c r="H11" i="1"/>
  <c r="S123" i="1" l="1"/>
  <c r="I123" i="1"/>
  <c r="H79" i="1"/>
  <c r="H57" i="1"/>
  <c r="H78" i="1"/>
  <c r="H62" i="1"/>
  <c r="H39" i="1"/>
  <c r="H102" i="1"/>
  <c r="H68" i="1"/>
  <c r="H82" i="1"/>
  <c r="H61" i="1"/>
  <c r="H100" i="1"/>
  <c r="H59" i="1"/>
  <c r="H45" i="1"/>
  <c r="H67" i="1"/>
  <c r="H50" i="1"/>
  <c r="H9" i="1"/>
  <c r="H83" i="1"/>
  <c r="H97" i="1"/>
  <c r="H43" i="1"/>
  <c r="H72" i="1"/>
  <c r="H37" i="1"/>
  <c r="H40" i="1"/>
  <c r="H33" i="1"/>
  <c r="H31" i="1"/>
  <c r="H101" i="1"/>
  <c r="H52" i="1"/>
  <c r="H64" i="1"/>
  <c r="H93" i="1"/>
  <c r="H75" i="1"/>
  <c r="H94" i="1"/>
  <c r="H8" i="1"/>
  <c r="H14" i="1"/>
  <c r="H18" i="1"/>
  <c r="H22" i="1"/>
  <c r="H27" i="1"/>
  <c r="H32" i="1"/>
  <c r="H41" i="1"/>
  <c r="H49" i="1"/>
  <c r="H55" i="1"/>
  <c r="H63" i="1"/>
  <c r="H81" i="1"/>
  <c r="H98" i="1"/>
  <c r="H108" i="1"/>
  <c r="H30" i="1"/>
  <c r="H10" i="1"/>
  <c r="H15" i="1"/>
  <c r="H19" i="1"/>
  <c r="H24" i="1"/>
  <c r="H28" i="1"/>
  <c r="H35" i="1"/>
  <c r="H42" i="1"/>
  <c r="H51" i="1"/>
  <c r="H56" i="1"/>
  <c r="H65" i="1"/>
  <c r="H85" i="1"/>
  <c r="H103" i="1"/>
  <c r="H21" i="1"/>
  <c r="H38" i="1"/>
  <c r="H54" i="1"/>
  <c r="H60" i="1"/>
  <c r="H92" i="1"/>
  <c r="H12" i="1"/>
  <c r="H16" i="1"/>
  <c r="H20" i="1"/>
  <c r="H25" i="1"/>
  <c r="H29" i="1"/>
  <c r="H36" i="1"/>
  <c r="H44" i="1"/>
  <c r="H53" i="1"/>
  <c r="H58" i="1"/>
  <c r="H73" i="1"/>
  <c r="H89" i="1"/>
  <c r="H105" i="1"/>
  <c r="H13" i="1"/>
  <c r="H17" i="1"/>
  <c r="H26" i="1"/>
  <c r="H46" i="1"/>
  <c r="H76" i="1"/>
  <c r="H106" i="1"/>
  <c r="H7" i="1" l="1"/>
</calcChain>
</file>

<file path=xl/sharedStrings.xml><?xml version="1.0" encoding="utf-8"?>
<sst xmlns="http://schemas.openxmlformats.org/spreadsheetml/2006/main" count="1107" uniqueCount="336">
  <si>
    <t>RESULTS</t>
  </si>
  <si>
    <t>Pos.</t>
  </si>
  <si>
    <t>Race no.</t>
  </si>
  <si>
    <t>Time</t>
  </si>
  <si>
    <t>Name</t>
  </si>
  <si>
    <t>Club</t>
  </si>
  <si>
    <t>Mynydd Du</t>
  </si>
  <si>
    <t>Open</t>
  </si>
  <si>
    <t>Race organiser:</t>
  </si>
  <si>
    <t>Marshalls:</t>
  </si>
  <si>
    <t>Surname</t>
  </si>
  <si>
    <t>Class</t>
  </si>
  <si>
    <t>M70</t>
  </si>
  <si>
    <t>M50</t>
  </si>
  <si>
    <t>Simon</t>
  </si>
  <si>
    <t>M40</t>
  </si>
  <si>
    <t>Andrew</t>
  </si>
  <si>
    <t>Jonathan</t>
  </si>
  <si>
    <t>M60</t>
  </si>
  <si>
    <t>Gareth</t>
  </si>
  <si>
    <t>Mountain View Ranch</t>
  </si>
  <si>
    <t>Average time top 5</t>
  </si>
  <si>
    <t>Starters</t>
  </si>
  <si>
    <t>Finishers</t>
  </si>
  <si>
    <t>Score</t>
  </si>
  <si>
    <t>1st</t>
  </si>
  <si>
    <t>2nd</t>
  </si>
  <si>
    <t>3rd</t>
  </si>
  <si>
    <t>Points</t>
  </si>
  <si>
    <t>MDC</t>
  </si>
  <si>
    <t>Team category</t>
  </si>
  <si>
    <t>Male (top 4)</t>
  </si>
  <si>
    <t>Female (top 3)</t>
  </si>
  <si>
    <t xml:space="preserve">Registration: </t>
  </si>
  <si>
    <t>Checks:</t>
  </si>
  <si>
    <t>Matthew</t>
  </si>
  <si>
    <t xml:space="preserve">Course records: </t>
  </si>
  <si>
    <t>Peter Ryder</t>
  </si>
  <si>
    <t>Katie Beecher</t>
  </si>
  <si>
    <t>Tom</t>
  </si>
  <si>
    <t>Owen</t>
  </si>
  <si>
    <t>MU23</t>
  </si>
  <si>
    <t>James</t>
  </si>
  <si>
    <t>Turner</t>
  </si>
  <si>
    <t>Mark</t>
  </si>
  <si>
    <t>Chris</t>
  </si>
  <si>
    <t>Ian</t>
  </si>
  <si>
    <t>Matt</t>
  </si>
  <si>
    <t>Paul</t>
  </si>
  <si>
    <t>Macklin</t>
  </si>
  <si>
    <t>O'Keefe</t>
  </si>
  <si>
    <t>Kate</t>
  </si>
  <si>
    <t>Donna</t>
  </si>
  <si>
    <t>San Domenico RC</t>
  </si>
  <si>
    <t>Mynyddwyr De Cymru (MDC)</t>
  </si>
  <si>
    <t>Chepstow Harriers</t>
  </si>
  <si>
    <t>WU23</t>
  </si>
  <si>
    <t>W40</t>
  </si>
  <si>
    <t>W50</t>
  </si>
  <si>
    <t>W60</t>
  </si>
  <si>
    <t>M/W</t>
  </si>
  <si>
    <t>Men</t>
  </si>
  <si>
    <t>Women</t>
  </si>
  <si>
    <t>Dawn Davies &amp; Caroline Dallimore</t>
  </si>
  <si>
    <t>Finishline time/recording:</t>
  </si>
  <si>
    <t>Keri &amp; Pauline James</t>
  </si>
  <si>
    <t>Landowner:  A big thank you to Tony and Alison Ashcombe for permission to use their land</t>
  </si>
  <si>
    <t>Richard</t>
  </si>
  <si>
    <t>Darke</t>
  </si>
  <si>
    <t>Legg</t>
  </si>
  <si>
    <t>Grant</t>
  </si>
  <si>
    <t xml:space="preserve">Wyndham </t>
  </si>
  <si>
    <t>Stewart</t>
  </si>
  <si>
    <t>Lawson</t>
  </si>
  <si>
    <t>Don</t>
  </si>
  <si>
    <t>Powell</t>
  </si>
  <si>
    <t>Medcalf</t>
  </si>
  <si>
    <t>Andy</t>
  </si>
  <si>
    <t>Les Croupiers RC</t>
  </si>
  <si>
    <t>WSEN</t>
  </si>
  <si>
    <t>MSEN</t>
  </si>
  <si>
    <t xml:space="preserve">Sweeper </t>
  </si>
  <si>
    <t xml:space="preserve">Course clearance: </t>
  </si>
  <si>
    <t>Venue for parking &amp; registration</t>
  </si>
  <si>
    <t>MU17</t>
  </si>
  <si>
    <t>MU19</t>
  </si>
  <si>
    <t>WU17</t>
  </si>
  <si>
    <t>WU19</t>
  </si>
  <si>
    <t>Heather</t>
  </si>
  <si>
    <t>Pells</t>
  </si>
  <si>
    <t>Richards</t>
  </si>
  <si>
    <t>Lynch</t>
  </si>
  <si>
    <t>Darren</t>
  </si>
  <si>
    <t>Shaw</t>
  </si>
  <si>
    <t>Briony</t>
  </si>
  <si>
    <t>Latter</t>
  </si>
  <si>
    <t>Daniela</t>
  </si>
  <si>
    <t>Gormley</t>
  </si>
  <si>
    <t>Nikki</t>
  </si>
  <si>
    <t>Childs</t>
  </si>
  <si>
    <t>Jones</t>
  </si>
  <si>
    <t>Ben</t>
  </si>
  <si>
    <t>Adam</t>
  </si>
  <si>
    <t>Sioned</t>
  </si>
  <si>
    <t>Brigitte</t>
  </si>
  <si>
    <t>Allen</t>
  </si>
  <si>
    <t>Barbara</t>
  </si>
  <si>
    <t>Rebecca</t>
  </si>
  <si>
    <t>King</t>
  </si>
  <si>
    <t>Lowe</t>
  </si>
  <si>
    <t>Sarah</t>
  </si>
  <si>
    <t>Finn</t>
  </si>
  <si>
    <t>Ceri</t>
  </si>
  <si>
    <t>Flora</t>
  </si>
  <si>
    <t>Davies</t>
  </si>
  <si>
    <t>George</t>
  </si>
  <si>
    <t>Tordoff</t>
  </si>
  <si>
    <t>Beatrice</t>
  </si>
  <si>
    <t>Roberts</t>
  </si>
  <si>
    <t>David</t>
  </si>
  <si>
    <t>Cooper</t>
  </si>
  <si>
    <t>Pete</t>
  </si>
  <si>
    <t>Morfey</t>
  </si>
  <si>
    <t>Tricia</t>
  </si>
  <si>
    <t>Searle</t>
  </si>
  <si>
    <t>Tombs</t>
  </si>
  <si>
    <t>Alastair</t>
  </si>
  <si>
    <t>French</t>
  </si>
  <si>
    <t>Rhian</t>
  </si>
  <si>
    <t>Ruth</t>
  </si>
  <si>
    <t>Richardson</t>
  </si>
  <si>
    <t>Emma</t>
  </si>
  <si>
    <t>Bagley</t>
  </si>
  <si>
    <t>Gunner</t>
  </si>
  <si>
    <t xml:space="preserve">Gunner </t>
  </si>
  <si>
    <t>Ieuan</t>
  </si>
  <si>
    <t>Williams</t>
  </si>
  <si>
    <t>Walters</t>
  </si>
  <si>
    <t>Rob</t>
  </si>
  <si>
    <t>Rona</t>
  </si>
  <si>
    <t>Gavin</t>
  </si>
  <si>
    <t>Ford</t>
  </si>
  <si>
    <t>Baker</t>
  </si>
  <si>
    <t>Ryan</t>
  </si>
  <si>
    <t>Cook</t>
  </si>
  <si>
    <t>Katie</t>
  </si>
  <si>
    <t>Ironside</t>
  </si>
  <si>
    <t>Daniel</t>
  </si>
  <si>
    <t>Peter</t>
  </si>
  <si>
    <t>Fosbury</t>
  </si>
  <si>
    <t>Stephen</t>
  </si>
  <si>
    <t>Austin</t>
  </si>
  <si>
    <t>Rosie</t>
  </si>
  <si>
    <t>M75</t>
  </si>
  <si>
    <t>Cardiff Harlequins RC</t>
  </si>
  <si>
    <t>Stroud &amp; District AC</t>
  </si>
  <si>
    <t>Basingstoke &amp; Mid Hants AC</t>
  </si>
  <si>
    <t>Fairwater Runners</t>
  </si>
  <si>
    <t>Westbury Harriers</t>
  </si>
  <si>
    <t>Fairwater Runners Cwmbran</t>
  </si>
  <si>
    <t>Brecon AC</t>
  </si>
  <si>
    <t>Pontypridd Roadents AC</t>
  </si>
  <si>
    <t>Bridgend AC</t>
  </si>
  <si>
    <t>Car park fee collection:</t>
  </si>
  <si>
    <t>2024 Craig yr Allt Winter Fell Race - South Wales Winter Fell Series</t>
  </si>
  <si>
    <t>Saturday 20 January 2023</t>
  </si>
  <si>
    <t>Weather: Dry skies, 6 deg C (exc wind chill), stiff wind</t>
  </si>
  <si>
    <t>Race No.</t>
  </si>
  <si>
    <t>Seth</t>
  </si>
  <si>
    <t>MU16</t>
  </si>
  <si>
    <t>Reuben</t>
  </si>
  <si>
    <t>Tomas</t>
  </si>
  <si>
    <t>Black</t>
  </si>
  <si>
    <t>Fenton</t>
  </si>
  <si>
    <t>CDF Runners</t>
  </si>
  <si>
    <t>DNS</t>
  </si>
  <si>
    <t>Emily</t>
  </si>
  <si>
    <t>Yap</t>
  </si>
  <si>
    <t>CDF Running</t>
  </si>
  <si>
    <t>Casburn</t>
  </si>
  <si>
    <t>Vegan Runners UK</t>
  </si>
  <si>
    <t>Nikola</t>
  </si>
  <si>
    <t>Jurcakova</t>
  </si>
  <si>
    <t>Pickering</t>
  </si>
  <si>
    <t>Siân</t>
  </si>
  <si>
    <t>Chepstow harriers</t>
  </si>
  <si>
    <t>Amy</t>
  </si>
  <si>
    <t>Cox</t>
  </si>
  <si>
    <t>McDowell</t>
  </si>
  <si>
    <t>Whittaker</t>
  </si>
  <si>
    <t>Jen</t>
  </si>
  <si>
    <t>Harding</t>
  </si>
  <si>
    <t>Florence</t>
  </si>
  <si>
    <t>Lily</t>
  </si>
  <si>
    <t xml:space="preserve">Chubb </t>
  </si>
  <si>
    <t>Griffiths</t>
  </si>
  <si>
    <t>Wilf</t>
  </si>
  <si>
    <t>Evans</t>
  </si>
  <si>
    <t>Parker</t>
  </si>
  <si>
    <t>Cardiff Harlequins Trail Running Club</t>
  </si>
  <si>
    <t>Haines</t>
  </si>
  <si>
    <t>Joe</t>
  </si>
  <si>
    <t>Luckett</t>
  </si>
  <si>
    <t>Joshua</t>
  </si>
  <si>
    <t>Tremblay</t>
  </si>
  <si>
    <t>Coates</t>
  </si>
  <si>
    <t>Jonny</t>
  </si>
  <si>
    <t>Campbell</t>
  </si>
  <si>
    <t>Ross</t>
  </si>
  <si>
    <t>Greenwood</t>
  </si>
  <si>
    <t>Blore</t>
  </si>
  <si>
    <t>Stefan</t>
  </si>
  <si>
    <t>Anh Quan</t>
  </si>
  <si>
    <t>Tran</t>
  </si>
  <si>
    <t>Cronin</t>
  </si>
  <si>
    <t>McCarthy</t>
  </si>
  <si>
    <t>Bristol Trail Runners</t>
  </si>
  <si>
    <t>Rose</t>
  </si>
  <si>
    <t>Lewis</t>
  </si>
  <si>
    <t>Lucy</t>
  </si>
  <si>
    <t>Sullivan</t>
  </si>
  <si>
    <t>Vegan Runners</t>
  </si>
  <si>
    <t>Bethan</t>
  </si>
  <si>
    <t>Logan</t>
  </si>
  <si>
    <t>Jim</t>
  </si>
  <si>
    <t>Rumble</t>
  </si>
  <si>
    <t xml:space="preserve">Kevin </t>
  </si>
  <si>
    <t>Samuel</t>
  </si>
  <si>
    <t>Mallett</t>
  </si>
  <si>
    <t>Gillett</t>
  </si>
  <si>
    <t>Robert</t>
  </si>
  <si>
    <t>Lineham</t>
  </si>
  <si>
    <t>Carl</t>
  </si>
  <si>
    <t>Caerphilly triers</t>
  </si>
  <si>
    <t>Poole</t>
  </si>
  <si>
    <t>Ryder</t>
  </si>
  <si>
    <t>Mcwilliams</t>
  </si>
  <si>
    <t>Farrer</t>
  </si>
  <si>
    <t>Ellis</t>
  </si>
  <si>
    <t>Caroline</t>
  </si>
  <si>
    <t>Duder</t>
  </si>
  <si>
    <t>Annetts</t>
  </si>
  <si>
    <t>Scrivens</t>
  </si>
  <si>
    <t>Cara</t>
  </si>
  <si>
    <t>Perfrement</t>
  </si>
  <si>
    <t>Bell</t>
  </si>
  <si>
    <t>Edge</t>
  </si>
  <si>
    <t>Shari</t>
  </si>
  <si>
    <t>Finch</t>
  </si>
  <si>
    <t>Harro</t>
  </si>
  <si>
    <t>Veldman</t>
  </si>
  <si>
    <t>Vicki</t>
  </si>
  <si>
    <t>Wilson</t>
  </si>
  <si>
    <t>May</t>
  </si>
  <si>
    <t>Lindsey</t>
  </si>
  <si>
    <t>Coode</t>
  </si>
  <si>
    <t>Cliff</t>
  </si>
  <si>
    <t>Jenni</t>
  </si>
  <si>
    <t>Murrin</t>
  </si>
  <si>
    <t>CDF runners</t>
  </si>
  <si>
    <t>Riddington</t>
  </si>
  <si>
    <t>Lisa</t>
  </si>
  <si>
    <t>Amanda</t>
  </si>
  <si>
    <t>Ramshaw</t>
  </si>
  <si>
    <t>Karen</t>
  </si>
  <si>
    <t>Elvers</t>
  </si>
  <si>
    <t>Dave</t>
  </si>
  <si>
    <t>Vanessa</t>
  </si>
  <si>
    <t>Angharad</t>
  </si>
  <si>
    <t>Dickie</t>
  </si>
  <si>
    <t>Hudd</t>
  </si>
  <si>
    <t>Jeffrey</t>
  </si>
  <si>
    <t>Jordan</t>
  </si>
  <si>
    <t>Derby Triathlon Club</t>
  </si>
  <si>
    <t>Cherry</t>
  </si>
  <si>
    <t>Fowler</t>
  </si>
  <si>
    <t>Niki</t>
  </si>
  <si>
    <t>Morgan</t>
  </si>
  <si>
    <t>Sonia</t>
  </si>
  <si>
    <t>Unsted</t>
  </si>
  <si>
    <t>Adrian</t>
  </si>
  <si>
    <t>Gwilliam</t>
  </si>
  <si>
    <t>Fairwater runners Cwmbran</t>
  </si>
  <si>
    <t>Jane</t>
  </si>
  <si>
    <t>Roscoe</t>
  </si>
  <si>
    <t>Deb</t>
  </si>
  <si>
    <t>Franklin</t>
  </si>
  <si>
    <t>Louise</t>
  </si>
  <si>
    <t>Crockett</t>
  </si>
  <si>
    <t>Beves</t>
  </si>
  <si>
    <t>Denise</t>
  </si>
  <si>
    <t>Croft Ambrey running club</t>
  </si>
  <si>
    <t>Hilary</t>
  </si>
  <si>
    <t>Keogh</t>
  </si>
  <si>
    <t>Martin</t>
  </si>
  <si>
    <t>Woodhead</t>
  </si>
  <si>
    <t>Anne</t>
  </si>
  <si>
    <t>Jenner</t>
  </si>
  <si>
    <t>Gethin</t>
  </si>
  <si>
    <t>Scourfield</t>
  </si>
  <si>
    <t>Maddison</t>
  </si>
  <si>
    <t>Clive</t>
  </si>
  <si>
    <t>Osmond</t>
  </si>
  <si>
    <t>Les Croupiers R C</t>
  </si>
  <si>
    <t>Julie</t>
  </si>
  <si>
    <t>Scholey</t>
  </si>
  <si>
    <t>Stott</t>
  </si>
  <si>
    <t>Dodd</t>
  </si>
  <si>
    <t>Bryan</t>
  </si>
  <si>
    <t>Stadden</t>
  </si>
  <si>
    <t>Cardiff Harlequins trail running club</t>
  </si>
  <si>
    <t>Margaret</t>
  </si>
  <si>
    <t>Michael</t>
  </si>
  <si>
    <t>Murphy</t>
  </si>
  <si>
    <t>Bayliss</t>
  </si>
  <si>
    <t>W70</t>
  </si>
  <si>
    <t>Geraint</t>
  </si>
  <si>
    <t>Michael H</t>
  </si>
  <si>
    <t>Mike</t>
  </si>
  <si>
    <t>Geoff</t>
  </si>
  <si>
    <t xml:space="preserve">Gary </t>
  </si>
  <si>
    <t>Ground conditions: Firm due to recent frozen evenings and dry weather</t>
  </si>
  <si>
    <t>Sarah Louise</t>
  </si>
  <si>
    <t>Martin &amp; Kay Lucas, Derek Thornley, Andy Creber, Chris &amp; Sharon Joseph</t>
  </si>
  <si>
    <t>Mick Learoyd &amp; Haydn Griffiths</t>
  </si>
  <si>
    <t>A big thank you to the owners of the Mountain View Bike Park for letting us use their facilities.</t>
  </si>
  <si>
    <t>Dawn Davies, Caroline Dallimore &amp; Sarah Louise</t>
  </si>
  <si>
    <t>Photographers:</t>
  </si>
  <si>
    <t>Nick Dallimore, Sharon Joseph, Chris Joseph</t>
  </si>
  <si>
    <t>Pre-race vegetation clearance:</t>
  </si>
  <si>
    <t>Gary Davies, Dawn Davies &amp; Keri James</t>
  </si>
  <si>
    <t>Pre-race signage:</t>
  </si>
  <si>
    <t>Gary Davies</t>
  </si>
  <si>
    <t xml:space="preserve">Gary Davies </t>
  </si>
  <si>
    <t>First name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</si>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</sst>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mm]:ss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sz val="9"/>
      <color rgb="FF000000"/>
      <name val="Verdana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rgb="FFCCCCFF"/>
        <bgColor indexed="8"/>
      </patternFill>
    </fill>
    <fill>
      <patternFill patternType="solid">
        <fgColor rgb="FFFF99CC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rgb="FF000000"/>
      </patternFill>
    </fill>
    <fill>
      <patternFill patternType="solid">
        <fgColor rgb="FFFF99CC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1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14" fontId="0" fillId="0" borderId="0" xfId="0" applyNumberFormat="1"/>
    <xf numFmtId="2" fontId="0" fillId="0" borderId="0" xfId="0" applyNumberFormat="1"/>
    <xf numFmtId="0" fontId="8" fillId="0" borderId="0" xfId="0" applyFont="1" applyAlignment="1">
      <alignment horizontal="right" indent="2"/>
    </xf>
    <xf numFmtId="0" fontId="8" fillId="0" borderId="0" xfId="0" applyFont="1" applyAlignment="1">
      <alignment horizontal="right" indent="1"/>
    </xf>
    <xf numFmtId="45" fontId="8" fillId="0" borderId="0" xfId="0" applyNumberFormat="1" applyFont="1" applyAlignment="1">
      <alignment horizontal="right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45" fontId="8" fillId="0" borderId="0" xfId="0" applyNumberFormat="1" applyFont="1" applyAlignment="1">
      <alignment horizontal="left" vertical="top"/>
    </xf>
    <xf numFmtId="0" fontId="0" fillId="0" borderId="2" xfId="0" applyBorder="1"/>
    <xf numFmtId="0" fontId="7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6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3" xfId="0" applyFont="1" applyBorder="1" applyAlignment="1">
      <alignment horizontal="left" indent="1"/>
    </xf>
    <xf numFmtId="0" fontId="7" fillId="0" borderId="0" xfId="0" applyFont="1" applyAlignment="1">
      <alignment horizontal="left" vertical="top" indent="1"/>
    </xf>
    <xf numFmtId="0" fontId="9" fillId="0" borderId="0" xfId="0" applyFont="1" applyAlignment="1">
      <alignment vertical="center" wrapText="1"/>
    </xf>
    <xf numFmtId="164" fontId="6" fillId="0" borderId="0" xfId="0" applyNumberFormat="1" applyFo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indent="1"/>
    </xf>
    <xf numFmtId="0" fontId="7" fillId="2" borderId="7" xfId="0" applyFont="1" applyFill="1" applyBorder="1" applyAlignment="1">
      <alignment horizontal="center" vertical="center"/>
    </xf>
    <xf numFmtId="0" fontId="10" fillId="0" borderId="0" xfId="0" applyFont="1"/>
    <xf numFmtId="0" fontId="5" fillId="8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46" fontId="5" fillId="9" borderId="1" xfId="0" applyNumberFormat="1" applyFont="1" applyFill="1" applyBorder="1" applyAlignment="1">
      <alignment vertical="center"/>
    </xf>
    <xf numFmtId="0" fontId="5" fillId="8" borderId="1" xfId="0" applyFont="1" applyFill="1" applyBorder="1" applyAlignment="1">
      <alignment horizontal="right" vertical="center"/>
    </xf>
    <xf numFmtId="21" fontId="5" fillId="8" borderId="1" xfId="0" applyNumberFormat="1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10" borderId="1" xfId="0" applyFont="1" applyFill="1" applyBorder="1" applyAlignment="1">
      <alignment vertical="center"/>
    </xf>
    <xf numFmtId="0" fontId="5" fillId="10" borderId="1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indent="2"/>
    </xf>
    <xf numFmtId="0" fontId="8" fillId="0" borderId="2" xfId="0" applyFont="1" applyBorder="1"/>
    <xf numFmtId="0" fontId="7" fillId="11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45" fontId="8" fillId="0" borderId="0" xfId="0" applyNumberFormat="1" applyFont="1"/>
    <xf numFmtId="21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1"/>
    <xf numFmtId="164" fontId="0" fillId="0" borderId="2" xfId="0" applyNumberFormat="1" applyBorder="1" applyAlignment="1">
      <alignment horizontal="center" vertical="center"/>
    </xf>
    <xf numFmtId="2" fontId="8" fillId="0" borderId="2" xfId="0" applyNumberFormat="1" applyFont="1" applyBorder="1" applyAlignment="1">
      <alignment horizontal="left" indent="1"/>
    </xf>
    <xf numFmtId="0" fontId="8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46" fontId="8" fillId="0" borderId="2" xfId="0" applyNumberFormat="1" applyFont="1" applyBorder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5" fillId="7" borderId="7" xfId="0" applyFont="1" applyFill="1" applyBorder="1" applyAlignment="1">
      <alignment vertical="center"/>
    </xf>
    <xf numFmtId="0" fontId="5" fillId="7" borderId="7" xfId="0" applyFont="1" applyFill="1" applyBorder="1" applyAlignment="1">
      <alignment horizontal="right" vertical="center"/>
    </xf>
    <xf numFmtId="0" fontId="7" fillId="6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right" vertical="center"/>
    </xf>
    <xf numFmtId="0" fontId="6" fillId="7" borderId="1" xfId="0" applyFont="1" applyFill="1" applyBorder="1"/>
    <xf numFmtId="0" fontId="8" fillId="0" borderId="1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8" fillId="9" borderId="2" xfId="0" applyFont="1" applyFill="1" applyBorder="1" applyAlignment="1">
      <alignment horizontal="right" indent="2"/>
    </xf>
    <xf numFmtId="0" fontId="8" fillId="9" borderId="2" xfId="0" applyFont="1" applyFill="1" applyBorder="1" applyAlignment="1">
      <alignment horizontal="right" indent="1"/>
    </xf>
    <xf numFmtId="164" fontId="0" fillId="9" borderId="2" xfId="0" applyNumberForma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left" indent="1"/>
    </xf>
    <xf numFmtId="2" fontId="8" fillId="9" borderId="2" xfId="0" applyNumberFormat="1" applyFont="1" applyFill="1" applyBorder="1" applyAlignment="1">
      <alignment horizontal="left" indent="1"/>
    </xf>
    <xf numFmtId="164" fontId="8" fillId="9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right" indent="2"/>
    </xf>
    <xf numFmtId="0" fontId="8" fillId="8" borderId="2" xfId="0" applyFont="1" applyFill="1" applyBorder="1" applyAlignment="1">
      <alignment horizontal="right" indent="1"/>
    </xf>
    <xf numFmtId="164" fontId="8" fillId="8" borderId="2" xfId="0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left" indent="1"/>
    </xf>
    <xf numFmtId="2" fontId="8" fillId="8" borderId="2" xfId="0" applyNumberFormat="1" applyFont="1" applyFill="1" applyBorder="1" applyAlignment="1">
      <alignment horizontal="left" indent="1"/>
    </xf>
    <xf numFmtId="0" fontId="8" fillId="8" borderId="2" xfId="0" applyFont="1" applyFill="1" applyBorder="1" applyAlignment="1">
      <alignment horizontal="center"/>
    </xf>
    <xf numFmtId="164" fontId="0" fillId="8" borderId="2" xfId="0" applyNumberFormat="1" applyFill="1" applyBorder="1" applyAlignment="1">
      <alignment horizontal="center" vertical="center"/>
    </xf>
    <xf numFmtId="0" fontId="0" fillId="8" borderId="2" xfId="0" applyFill="1" applyBorder="1"/>
    <xf numFmtId="46" fontId="8" fillId="8" borderId="2" xfId="0" applyNumberFormat="1" applyFont="1" applyFill="1" applyBorder="1" applyAlignment="1">
      <alignment horizontal="center" vertical="center"/>
    </xf>
    <xf numFmtId="9" fontId="7" fillId="0" borderId="0" xfId="2" applyFont="1" applyAlignment="1">
      <alignment horizontal="center"/>
    </xf>
    <xf numFmtId="0" fontId="1" fillId="0" borderId="0" xfId="1" applyFont="1"/>
    <xf numFmtId="0" fontId="8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5" fontId="8" fillId="0" borderId="2" xfId="0" applyNumberFormat="1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2" xfId="0" applyFont="1" applyBorder="1"/>
    <xf numFmtId="45" fontId="7" fillId="11" borderId="4" xfId="0" applyNumberFormat="1" applyFont="1" applyFill="1" applyBorder="1" applyAlignment="1">
      <alignment horizontal="center" vertical="center"/>
    </xf>
    <xf numFmtId="45" fontId="7" fillId="11" borderId="5" xfId="0" applyNumberFormat="1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7" fillId="12" borderId="4" xfId="0" applyFont="1" applyFill="1" applyBorder="1" applyAlignment="1">
      <alignment horizontal="center"/>
    </xf>
    <xf numFmtId="0" fontId="7" fillId="12" borderId="5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</cellXfs>
  <cellStyles count="3">
    <cellStyle name="Normal" xfId="0" builtinId="0"/>
    <cellStyle name="Normal 2" xfId="1" xr:uid="{F539D0AF-0ECE-4DF8-8FE9-D25293E7A9B0}"/>
    <cellStyle name="Per 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FF99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E154"/>
  <sheetViews>
    <sheetView workbookViewId="0">
      <pane ySplit="6" topLeftCell="A72" activePane="bottomLeft" state="frozenSplit"/>
      <selection pane="bottomLeft" activeCell="C7" sqref="C7:C121"/>
    </sheetView>
  </sheetViews>
  <sheetFormatPr baseColWidth="10" defaultColWidth="8.83203125" defaultRowHeight="13" x14ac:dyDescent="0.15"/>
  <cols>
    <col min="1" max="1" width="9.5" customWidth="1"/>
    <col min="2" max="2" width="14.83203125" style="2" customWidth="1"/>
    <col min="3" max="3" width="11.5" customWidth="1"/>
    <col min="4" max="4" width="11.6640625" customWidth="1"/>
    <col min="5" max="5" width="20.33203125" bestFit="1" customWidth="1"/>
    <col min="6" max="6" width="33.1640625" customWidth="1"/>
    <col min="7" max="8" width="10.33203125" customWidth="1"/>
    <col min="9" max="9" width="5.33203125" bestFit="1" customWidth="1"/>
    <col min="10" max="11" width="5.33203125" customWidth="1"/>
    <col min="12" max="18" width="4.83203125" customWidth="1"/>
    <col min="19" max="19" width="5.33203125" bestFit="1" customWidth="1"/>
    <col min="20" max="21" width="5.33203125" customWidth="1"/>
    <col min="22" max="26" width="4.83203125" customWidth="1"/>
    <col min="27" max="27" width="4.6640625" bestFit="1" customWidth="1"/>
    <col min="28" max="28" width="10.1640625" bestFit="1" customWidth="1"/>
  </cols>
  <sheetData>
    <row r="2" spans="1:31" s="1" customFormat="1" ht="20" customHeight="1" x14ac:dyDescent="0.2">
      <c r="A2" s="98" t="s">
        <v>164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31" s="2" customFormat="1" ht="18" customHeight="1" x14ac:dyDescent="0.15">
      <c r="A3" s="33" t="s">
        <v>165</v>
      </c>
      <c r="B3" s="33"/>
      <c r="C3" s="33"/>
      <c r="D3" s="33"/>
      <c r="E3" s="33"/>
      <c r="F3" s="33" t="s">
        <v>321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57"/>
      <c r="AA3" s="34" t="s">
        <v>166</v>
      </c>
    </row>
    <row r="4" spans="1:31" s="2" customFormat="1" ht="18" customHeight="1" x14ac:dyDescent="0.15">
      <c r="A4" s="32" t="s">
        <v>36</v>
      </c>
      <c r="B4" s="32"/>
      <c r="C4" s="28" t="s">
        <v>37</v>
      </c>
      <c r="D4" s="29">
        <v>2.0254629629629629E-2</v>
      </c>
      <c r="E4" s="28">
        <v>2016</v>
      </c>
      <c r="F4" s="30" t="s">
        <v>38</v>
      </c>
      <c r="G4" s="31">
        <v>2.2222222222222223E-2</v>
      </c>
      <c r="H4" s="27">
        <v>2015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53"/>
      <c r="T4" s="53"/>
      <c r="U4" s="53"/>
      <c r="V4" s="53"/>
      <c r="W4" s="53"/>
      <c r="X4" s="53"/>
      <c r="Y4" s="53"/>
      <c r="Z4" s="54"/>
      <c r="AA4" s="58"/>
    </row>
    <row r="5" spans="1:31" s="3" customFormat="1" ht="18" customHeight="1" x14ac:dyDescent="0.15">
      <c r="A5" s="83" t="s">
        <v>0</v>
      </c>
      <c r="B5" s="83"/>
      <c r="C5" s="83"/>
      <c r="D5" s="83"/>
      <c r="E5" s="83"/>
      <c r="F5" s="83"/>
      <c r="G5" s="83"/>
      <c r="H5" s="15"/>
      <c r="I5" s="84" t="s">
        <v>61</v>
      </c>
      <c r="J5" s="85"/>
      <c r="K5" s="85"/>
      <c r="L5" s="85"/>
      <c r="M5" s="85"/>
      <c r="N5" s="85"/>
      <c r="O5" s="85"/>
      <c r="P5" s="85"/>
      <c r="Q5" s="85"/>
      <c r="R5" s="85"/>
      <c r="S5" s="95" t="s">
        <v>62</v>
      </c>
      <c r="T5" s="96"/>
      <c r="U5" s="96"/>
      <c r="V5" s="96"/>
      <c r="W5" s="96"/>
      <c r="X5" s="96"/>
      <c r="Y5" s="96"/>
      <c r="Z5" s="96"/>
      <c r="AA5" s="97"/>
    </row>
    <row r="6" spans="1:31" s="4" customFormat="1" ht="18" customHeight="1" x14ac:dyDescent="0.15">
      <c r="A6" s="25" t="s">
        <v>1</v>
      </c>
      <c r="B6" s="25" t="s">
        <v>2</v>
      </c>
      <c r="C6" s="25" t="s">
        <v>3</v>
      </c>
      <c r="D6" s="86" t="s">
        <v>4</v>
      </c>
      <c r="E6" s="86"/>
      <c r="F6" s="35" t="s">
        <v>5</v>
      </c>
      <c r="G6" s="25" t="s">
        <v>60</v>
      </c>
      <c r="H6" s="25" t="s">
        <v>24</v>
      </c>
      <c r="I6" s="36" t="s">
        <v>7</v>
      </c>
      <c r="J6" s="36" t="s">
        <v>84</v>
      </c>
      <c r="K6" s="36" t="s">
        <v>85</v>
      </c>
      <c r="L6" s="37" t="s">
        <v>41</v>
      </c>
      <c r="M6" s="37" t="s">
        <v>80</v>
      </c>
      <c r="N6" s="37" t="s">
        <v>15</v>
      </c>
      <c r="O6" s="37" t="s">
        <v>13</v>
      </c>
      <c r="P6" s="37" t="s">
        <v>18</v>
      </c>
      <c r="Q6" s="37" t="s">
        <v>12</v>
      </c>
      <c r="R6" s="37" t="s">
        <v>153</v>
      </c>
      <c r="S6" s="55" t="s">
        <v>7</v>
      </c>
      <c r="T6" s="55" t="s">
        <v>86</v>
      </c>
      <c r="U6" s="55" t="s">
        <v>87</v>
      </c>
      <c r="V6" s="56" t="s">
        <v>56</v>
      </c>
      <c r="W6" s="56" t="s">
        <v>79</v>
      </c>
      <c r="X6" s="56" t="s">
        <v>57</v>
      </c>
      <c r="Y6" s="56" t="s">
        <v>58</v>
      </c>
      <c r="Z6" s="55" t="s">
        <v>59</v>
      </c>
      <c r="AA6" s="52" t="s">
        <v>315</v>
      </c>
    </row>
    <row r="7" spans="1:31" ht="16" x14ac:dyDescent="0.15">
      <c r="A7" s="61">
        <v>1</v>
      </c>
      <c r="B7" s="62">
        <v>85</v>
      </c>
      <c r="C7" s="63">
        <v>2.0601851851851854E-2</v>
      </c>
      <c r="D7" s="64" t="str">
        <f>VLOOKUP(Results!B7,Runners!$B$3:$F$142,2,FALSE)</f>
        <v xml:space="preserve">Wyndham </v>
      </c>
      <c r="E7" s="64" t="str">
        <f>VLOOKUP(B7,Runners!$B$3:$F$142,3,FALSE)</f>
        <v>Turner</v>
      </c>
      <c r="F7" s="64" t="str">
        <f>VLOOKUP(B7,Runners!$B$3:$F$142,4,FALSE)</f>
        <v>Mynydd Du</v>
      </c>
      <c r="G7" s="64" t="str">
        <f>VLOOKUP(B7,Runners!$B$3:$F$142,5,FALSE)</f>
        <v>MSEN</v>
      </c>
      <c r="H7" s="65">
        <f t="shared" ref="H7:H38" si="0">(1+($H$128-C7)/C7)*100</f>
        <v>105.33707865168537</v>
      </c>
      <c r="I7" s="64">
        <v>1</v>
      </c>
      <c r="J7" s="64"/>
      <c r="K7" s="64"/>
      <c r="L7" s="67"/>
      <c r="M7" s="67">
        <v>1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14"/>
      <c r="AC7" s="21"/>
      <c r="AD7" s="21"/>
      <c r="AE7" s="16"/>
    </row>
    <row r="8" spans="1:31" ht="16" x14ac:dyDescent="0.15">
      <c r="A8" s="61">
        <v>2</v>
      </c>
      <c r="B8" s="62">
        <v>74</v>
      </c>
      <c r="C8" s="63">
        <v>2.1504629629629627E-2</v>
      </c>
      <c r="D8" s="64" t="str">
        <f>VLOOKUP(Results!B8,Runners!$B$3:$F$142,2,FALSE)</f>
        <v>Joshua</v>
      </c>
      <c r="E8" s="64" t="str">
        <f>VLOOKUP(B8,Runners!$B$3:$F$142,3,FALSE)</f>
        <v>Tremblay</v>
      </c>
      <c r="F8" s="64" t="str">
        <f>VLOOKUP(B8,Runners!$B$3:$F$142,4,FALSE)</f>
        <v>Mynyddwyr De Cymru (MDC)</v>
      </c>
      <c r="G8" s="64" t="str">
        <f>VLOOKUP(B8,Runners!$B$3:$F$142,5,FALSE)</f>
        <v>MSEN</v>
      </c>
      <c r="H8" s="65">
        <f t="shared" si="0"/>
        <v>100.91496232508075</v>
      </c>
      <c r="I8" s="64">
        <v>2</v>
      </c>
      <c r="J8" s="18"/>
      <c r="K8" s="18"/>
      <c r="L8" s="48"/>
      <c r="M8" s="48">
        <v>2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14"/>
      <c r="AC8" s="21"/>
      <c r="AD8" s="21"/>
      <c r="AE8" s="26"/>
    </row>
    <row r="9" spans="1:31" ht="16" x14ac:dyDescent="0.15">
      <c r="A9" s="61">
        <v>3</v>
      </c>
      <c r="B9" s="62">
        <v>64</v>
      </c>
      <c r="C9" s="66">
        <v>2.1840277777777778E-2</v>
      </c>
      <c r="D9" s="64" t="str">
        <f>VLOOKUP(Results!B9,Runners!$B$3:$F$142,2,FALSE)</f>
        <v>Tomas</v>
      </c>
      <c r="E9" s="64" t="str">
        <f>VLOOKUP(B9,Runners!$B$3:$F$142,3,FALSE)</f>
        <v>Black</v>
      </c>
      <c r="F9" s="64" t="str">
        <f>VLOOKUP(B9,Runners!$B$3:$F$142,4,FALSE)</f>
        <v>Mynyddwyr De Cymru (MDC)</v>
      </c>
      <c r="G9" s="64" t="str">
        <f>VLOOKUP(B9,Runners!$B$3:$F$142,5,FALSE)</f>
        <v>MU23</v>
      </c>
      <c r="H9" s="65">
        <f t="shared" si="0"/>
        <v>99.364069952305243</v>
      </c>
      <c r="I9" s="64">
        <v>3</v>
      </c>
      <c r="J9" s="64"/>
      <c r="K9" s="64"/>
      <c r="L9" s="67">
        <v>1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14"/>
      <c r="AC9" s="21"/>
      <c r="AD9" s="21"/>
      <c r="AE9" s="26"/>
    </row>
    <row r="10" spans="1:31" ht="12.75" customHeight="1" x14ac:dyDescent="0.15">
      <c r="A10" s="38">
        <v>4</v>
      </c>
      <c r="B10" s="24">
        <v>83</v>
      </c>
      <c r="C10" s="46">
        <v>2.2013888888888888E-2</v>
      </c>
      <c r="D10" s="18" t="str">
        <f>VLOOKUP(Results!B10,Runners!$B$3:$F$142,2,FALSE)</f>
        <v>Jonathan</v>
      </c>
      <c r="E10" s="18" t="str">
        <f>VLOOKUP(B10,Runners!$B$3:$F$142,3,FALSE)</f>
        <v>Ford</v>
      </c>
      <c r="F10" s="18" t="str">
        <f>VLOOKUP(B10,Runners!$B$3:$F$142,4,FALSE)</f>
        <v>Mynydd Du</v>
      </c>
      <c r="G10" s="18" t="str">
        <f>VLOOKUP(B10,Runners!$B$3:$F$142,5,FALSE)</f>
        <v>MSEN</v>
      </c>
      <c r="H10" s="47">
        <f t="shared" si="0"/>
        <v>98.580441640378552</v>
      </c>
      <c r="I10" s="18">
        <v>4</v>
      </c>
      <c r="J10" s="18"/>
      <c r="K10" s="18"/>
      <c r="L10" s="48"/>
      <c r="M10" s="48">
        <v>3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14"/>
      <c r="AC10" s="21"/>
      <c r="AD10" s="21"/>
      <c r="AE10" s="16"/>
    </row>
    <row r="11" spans="1:31" ht="12.75" customHeight="1" x14ac:dyDescent="0.15">
      <c r="A11" s="38">
        <v>5</v>
      </c>
      <c r="B11" s="24">
        <v>70</v>
      </c>
      <c r="C11" s="50">
        <v>2.2546296296296297E-2</v>
      </c>
      <c r="D11" s="18" t="str">
        <f>VLOOKUP(Results!B11,Runners!$B$3:$F$142,2,FALSE)</f>
        <v>Rob</v>
      </c>
      <c r="E11" s="18" t="str">
        <f>VLOOKUP(B11,Runners!$B$3:$F$142,3,FALSE)</f>
        <v>Parker</v>
      </c>
      <c r="F11" s="18" t="str">
        <f>VLOOKUP(B11,Runners!$B$3:$F$142,4,FALSE)</f>
        <v>CDF Runners</v>
      </c>
      <c r="G11" s="18" t="str">
        <f>VLOOKUP(B11,Runners!$B$3:$F$142,5,FALSE)</f>
        <v>MSEN</v>
      </c>
      <c r="H11" s="47">
        <f t="shared" si="0"/>
        <v>96.252566735112936</v>
      </c>
      <c r="I11" s="18">
        <v>5</v>
      </c>
      <c r="J11" s="18"/>
      <c r="K11" s="18"/>
      <c r="L11" s="48"/>
      <c r="M11" s="48">
        <v>4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14"/>
      <c r="AC11" s="21"/>
      <c r="AD11" s="21"/>
      <c r="AE11" s="16"/>
    </row>
    <row r="12" spans="1:31" ht="16" x14ac:dyDescent="0.15">
      <c r="A12" s="38">
        <v>6</v>
      </c>
      <c r="B12" s="24">
        <v>68</v>
      </c>
      <c r="C12" s="46">
        <v>2.2766203703703702E-2</v>
      </c>
      <c r="D12" s="18" t="str">
        <f>VLOOKUP(Results!B12,Runners!$B$3:$F$142,2,FALSE)</f>
        <v>Adam</v>
      </c>
      <c r="E12" s="18" t="str">
        <f>VLOOKUP(B12,Runners!$B$3:$F$142,3,FALSE)</f>
        <v>Whittaker</v>
      </c>
      <c r="F12" s="18" t="str">
        <f>VLOOKUP(B12,Runners!$B$3:$F$142,4,FALSE)</f>
        <v>CDF Runners</v>
      </c>
      <c r="G12" s="18" t="str">
        <f>VLOOKUP(B12,Runners!$B$3:$F$142,5,FALSE)</f>
        <v>MSEN</v>
      </c>
      <c r="H12" s="47">
        <f t="shared" si="0"/>
        <v>95.32282663955263</v>
      </c>
      <c r="I12" s="18">
        <v>6</v>
      </c>
      <c r="J12" s="18"/>
      <c r="K12" s="18"/>
      <c r="L12" s="48"/>
      <c r="M12" s="48">
        <v>5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14"/>
      <c r="AC12" s="21"/>
      <c r="AD12" s="21"/>
      <c r="AE12" s="16"/>
    </row>
    <row r="13" spans="1:31" ht="16" x14ac:dyDescent="0.15">
      <c r="A13" s="38">
        <v>7</v>
      </c>
      <c r="B13" s="24">
        <v>78</v>
      </c>
      <c r="C13" s="46">
        <v>2.2881944444444444E-2</v>
      </c>
      <c r="D13" s="18" t="str">
        <f>VLOOKUP(Results!B13,Runners!$B$3:$F$142,2,FALSE)</f>
        <v>James</v>
      </c>
      <c r="E13" s="18" t="str">
        <f>VLOOKUP(B13,Runners!$B$3:$F$142,3,FALSE)</f>
        <v>Blore</v>
      </c>
      <c r="F13" s="18" t="str">
        <f>VLOOKUP(B13,Runners!$B$3:$F$142,4,FALSE)</f>
        <v>Chepstow Harriers</v>
      </c>
      <c r="G13" s="18" t="str">
        <f>VLOOKUP(B13,Runners!$B$3:$F$142,5,FALSE)</f>
        <v>MSEN</v>
      </c>
      <c r="H13" s="47">
        <f t="shared" si="0"/>
        <v>94.840667678300449</v>
      </c>
      <c r="I13" s="18">
        <v>7</v>
      </c>
      <c r="J13" s="18"/>
      <c r="K13" s="18"/>
      <c r="L13" s="48"/>
      <c r="M13" s="48">
        <v>6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14"/>
      <c r="AC13" s="21"/>
      <c r="AD13" s="21"/>
      <c r="AE13" s="16"/>
    </row>
    <row r="14" spans="1:31" ht="12.75" customHeight="1" x14ac:dyDescent="0.15">
      <c r="A14" s="38">
        <v>8</v>
      </c>
      <c r="B14" s="24">
        <v>69</v>
      </c>
      <c r="C14" s="46">
        <v>2.3009259259259257E-2</v>
      </c>
      <c r="D14" s="18" t="str">
        <f>VLOOKUP(Results!B14,Runners!$B$3:$F$142,2,FALSE)</f>
        <v>Wilf</v>
      </c>
      <c r="E14" s="18" t="str">
        <f>VLOOKUP(B14,Runners!$B$3:$F$142,3,FALSE)</f>
        <v>Evans</v>
      </c>
      <c r="F14" s="18" t="str">
        <f>VLOOKUP(B14,Runners!$B$3:$F$142,4,FALSE)</f>
        <v>CDF Runners</v>
      </c>
      <c r="G14" s="18" t="str">
        <f>VLOOKUP(B14,Runners!$B$3:$F$142,5,FALSE)</f>
        <v>MSEN</v>
      </c>
      <c r="H14" s="47">
        <f t="shared" si="0"/>
        <v>94.315895372233399</v>
      </c>
      <c r="I14" s="18">
        <v>8</v>
      </c>
      <c r="J14" s="18"/>
      <c r="K14" s="18"/>
      <c r="L14" s="48"/>
      <c r="M14" s="48">
        <v>7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14"/>
      <c r="AC14" s="21"/>
      <c r="AD14" s="21"/>
      <c r="AE14" s="16"/>
    </row>
    <row r="15" spans="1:31" ht="12.75" customHeight="1" x14ac:dyDescent="0.15">
      <c r="A15" s="38">
        <v>9</v>
      </c>
      <c r="B15" s="24">
        <v>91</v>
      </c>
      <c r="C15" s="46">
        <v>2.3090277777777779E-2</v>
      </c>
      <c r="D15" s="18" t="str">
        <f>VLOOKUP(Results!B15,Runners!$B$3:$F$142,2,FALSE)</f>
        <v>Tom</v>
      </c>
      <c r="E15" s="18" t="str">
        <f>VLOOKUP(B15,Runners!$B$3:$F$142,3,FALSE)</f>
        <v>Turner</v>
      </c>
      <c r="F15" s="18" t="str">
        <f>VLOOKUP(B15,Runners!$B$3:$F$142,4,FALSE)</f>
        <v>Mynydd Du</v>
      </c>
      <c r="G15" s="18" t="str">
        <f>VLOOKUP(B15,Runners!$B$3:$F$142,5,FALSE)</f>
        <v>MSEN</v>
      </c>
      <c r="H15" s="47">
        <f t="shared" si="0"/>
        <v>93.984962406015029</v>
      </c>
      <c r="I15" s="18">
        <v>9</v>
      </c>
      <c r="J15" s="18"/>
      <c r="K15" s="18"/>
      <c r="L15" s="48"/>
      <c r="M15" s="48">
        <v>8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14"/>
      <c r="AC15" s="21"/>
      <c r="AD15" s="21"/>
      <c r="AE15" s="16"/>
    </row>
    <row r="16" spans="1:31" ht="16" x14ac:dyDescent="0.15">
      <c r="A16" s="61">
        <v>10</v>
      </c>
      <c r="B16" s="62">
        <v>123</v>
      </c>
      <c r="C16" s="63">
        <v>2.314814814814815E-2</v>
      </c>
      <c r="D16" s="64" t="str">
        <f>VLOOKUP(Results!B16,Runners!$B$3:$F$142,2,FALSE)</f>
        <v>Ben</v>
      </c>
      <c r="E16" s="64" t="str">
        <f>VLOOKUP(B16,Runners!$B$3:$F$142,3,FALSE)</f>
        <v>Lowe</v>
      </c>
      <c r="F16" s="64" t="str">
        <f>VLOOKUP(B16,Runners!$B$3:$F$142,4,FALSE)</f>
        <v>Stroud &amp; District AC</v>
      </c>
      <c r="G16" s="64" t="str">
        <f>VLOOKUP(B16,Runners!$B$3:$F$142,5,FALSE)</f>
        <v>M40</v>
      </c>
      <c r="H16" s="65">
        <f t="shared" si="0"/>
        <v>93.749999999999986</v>
      </c>
      <c r="I16" s="64">
        <v>10</v>
      </c>
      <c r="J16" s="64"/>
      <c r="K16" s="64"/>
      <c r="L16" s="67"/>
      <c r="M16" s="67"/>
      <c r="N16" s="67">
        <v>1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14"/>
      <c r="AC16" s="21"/>
      <c r="AD16" s="21"/>
      <c r="AE16" s="16"/>
    </row>
    <row r="17" spans="1:31" ht="16" x14ac:dyDescent="0.15">
      <c r="A17" s="38">
        <v>11</v>
      </c>
      <c r="B17" s="24">
        <v>99</v>
      </c>
      <c r="C17" s="46">
        <v>2.3206018518518515E-2</v>
      </c>
      <c r="D17" s="18" t="str">
        <f>VLOOKUP(Results!B17,Runners!$B$3:$F$142,2,FALSE)</f>
        <v>Peter</v>
      </c>
      <c r="E17" s="18" t="str">
        <f>VLOOKUP(B17,Runners!$B$3:$F$142,3,FALSE)</f>
        <v>Ryder</v>
      </c>
      <c r="F17" s="18">
        <f>VLOOKUP(B17,Runners!$B$3:$F$142,4,FALSE)</f>
        <v>0</v>
      </c>
      <c r="G17" s="18" t="str">
        <f>VLOOKUP(B17,Runners!$B$3:$F$142,5,FALSE)</f>
        <v>M40</v>
      </c>
      <c r="H17" s="47">
        <f t="shared" si="0"/>
        <v>93.516209476309243</v>
      </c>
      <c r="I17" s="18">
        <v>11</v>
      </c>
      <c r="J17" s="18"/>
      <c r="K17" s="18"/>
      <c r="L17" s="48"/>
      <c r="M17" s="48"/>
      <c r="N17" s="48">
        <v>2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14"/>
      <c r="AB17" s="5"/>
      <c r="AC17" s="21"/>
      <c r="AD17" s="21"/>
      <c r="AE17" s="16"/>
    </row>
    <row r="18" spans="1:31" ht="12.75" customHeight="1" x14ac:dyDescent="0.15">
      <c r="A18" s="38">
        <v>12</v>
      </c>
      <c r="B18" s="24">
        <v>132</v>
      </c>
      <c r="C18" s="46">
        <v>2.3333333333333334E-2</v>
      </c>
      <c r="D18" s="18" t="str">
        <f>VLOOKUP(Results!B18,Runners!$B$3:$F$142,2,FALSE)</f>
        <v>Andrew</v>
      </c>
      <c r="E18" s="18" t="str">
        <f>VLOOKUP(B18,Runners!$B$3:$F$142,3,FALSE)</f>
        <v>May</v>
      </c>
      <c r="F18" s="18" t="str">
        <f>VLOOKUP(B18,Runners!$B$3:$F$142,4,FALSE)</f>
        <v>Brecon AC</v>
      </c>
      <c r="G18" s="18" t="str">
        <f>VLOOKUP(B18,Runners!$B$3:$F$142,5,FALSE)</f>
        <v>M40</v>
      </c>
      <c r="H18" s="47">
        <f t="shared" si="0"/>
        <v>93.00595238095238</v>
      </c>
      <c r="I18" s="18">
        <v>12</v>
      </c>
      <c r="J18" s="18"/>
      <c r="K18" s="18"/>
      <c r="L18" s="48"/>
      <c r="M18" s="48"/>
      <c r="N18" s="48">
        <v>3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14"/>
      <c r="AB18" s="5"/>
      <c r="AC18" s="21"/>
      <c r="AD18" s="21"/>
      <c r="AE18" s="16"/>
    </row>
    <row r="19" spans="1:31" ht="12.75" customHeight="1" x14ac:dyDescent="0.15">
      <c r="A19" s="61">
        <v>13</v>
      </c>
      <c r="B19" s="62">
        <v>134</v>
      </c>
      <c r="C19" s="63">
        <v>2.3495370370370371E-2</v>
      </c>
      <c r="D19" s="64" t="str">
        <f>VLOOKUP(Results!B19,Runners!$B$3:$F$142,2,FALSE)</f>
        <v>Paul</v>
      </c>
      <c r="E19" s="64" t="str">
        <f>VLOOKUP(B19,Runners!$B$3:$F$142,3,FALSE)</f>
        <v>Murrin</v>
      </c>
      <c r="F19" s="64" t="str">
        <f>VLOOKUP(B19,Runners!$B$3:$F$142,4,FALSE)</f>
        <v>Chepstow Harriers</v>
      </c>
      <c r="G19" s="64" t="str">
        <f>VLOOKUP(B19,Runners!$B$3:$F$142,5,FALSE)</f>
        <v>M50</v>
      </c>
      <c r="H19" s="65">
        <f t="shared" si="0"/>
        <v>92.364532019704427</v>
      </c>
      <c r="I19" s="64">
        <v>13</v>
      </c>
      <c r="J19" s="64"/>
      <c r="K19" s="64"/>
      <c r="L19" s="67"/>
      <c r="M19" s="67"/>
      <c r="N19" s="67"/>
      <c r="O19" s="67">
        <v>1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14"/>
      <c r="AB19" s="6"/>
      <c r="AC19" s="21"/>
      <c r="AD19" s="21"/>
      <c r="AE19" s="16"/>
    </row>
    <row r="20" spans="1:31" ht="12.75" customHeight="1" x14ac:dyDescent="0.15">
      <c r="A20" s="38">
        <v>14</v>
      </c>
      <c r="B20" s="24">
        <v>82</v>
      </c>
      <c r="C20" s="46">
        <v>2.361111111111111E-2</v>
      </c>
      <c r="D20" s="18" t="str">
        <f>VLOOKUP(Results!B20,Runners!$B$3:$F$142,2,FALSE)</f>
        <v>Tom</v>
      </c>
      <c r="E20" s="18" t="str">
        <f>VLOOKUP(B20,Runners!$B$3:$F$142,3,FALSE)</f>
        <v>McCarthy</v>
      </c>
      <c r="F20" s="18" t="str">
        <f>VLOOKUP(B20,Runners!$B$3:$F$142,4,FALSE)</f>
        <v>Pontypridd Roadents AC</v>
      </c>
      <c r="G20" s="18" t="str">
        <f>VLOOKUP(B20,Runners!$B$3:$F$142,5,FALSE)</f>
        <v>MSEN</v>
      </c>
      <c r="H20" s="47">
        <f t="shared" si="0"/>
        <v>91.911764705882348</v>
      </c>
      <c r="I20" s="18">
        <v>14</v>
      </c>
      <c r="J20" s="18"/>
      <c r="K20" s="18"/>
      <c r="L20" s="48"/>
      <c r="M20" s="48">
        <v>9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14"/>
      <c r="AC20" s="21"/>
      <c r="AD20" s="21"/>
      <c r="AE20" s="22"/>
    </row>
    <row r="21" spans="1:31" ht="12.75" customHeight="1" x14ac:dyDescent="0.15">
      <c r="A21" s="38">
        <v>15</v>
      </c>
      <c r="B21" s="24">
        <v>88</v>
      </c>
      <c r="C21" s="46">
        <v>2.3680555555555555E-2</v>
      </c>
      <c r="D21" s="18" t="str">
        <f>VLOOKUP(Results!B21,Runners!$B$3:$F$142,2,FALSE)</f>
        <v xml:space="preserve">Kevin </v>
      </c>
      <c r="E21" s="18" t="str">
        <f>VLOOKUP(B21,Runners!$B$3:$F$142,3,FALSE)</f>
        <v>Fosbury</v>
      </c>
      <c r="F21" s="18" t="str">
        <f>VLOOKUP(B21,Runners!$B$3:$F$142,4,FALSE)</f>
        <v>Bridgend AC</v>
      </c>
      <c r="G21" s="18" t="str">
        <f>VLOOKUP(B21,Runners!$B$3:$F$142,5,FALSE)</f>
        <v>MSEN</v>
      </c>
      <c r="H21" s="47">
        <f t="shared" si="0"/>
        <v>91.642228739002931</v>
      </c>
      <c r="I21" s="18">
        <v>15</v>
      </c>
      <c r="J21" s="18"/>
      <c r="K21" s="18"/>
      <c r="L21" s="48"/>
      <c r="M21" s="48">
        <v>10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14"/>
      <c r="AB21" s="5"/>
      <c r="AC21" s="21"/>
      <c r="AD21" s="21"/>
      <c r="AE21" s="16"/>
    </row>
    <row r="22" spans="1:31" ht="16" x14ac:dyDescent="0.15">
      <c r="A22" s="38">
        <v>16</v>
      </c>
      <c r="B22" s="24">
        <v>81</v>
      </c>
      <c r="C22" s="49">
        <v>2.3750000000000004E-2</v>
      </c>
      <c r="D22" s="18" t="str">
        <f>VLOOKUP(Results!B22,Runners!$B$3:$F$142,2,FALSE)</f>
        <v>Richard</v>
      </c>
      <c r="E22" s="18" t="str">
        <f>VLOOKUP(B22,Runners!$B$3:$F$142,3,FALSE)</f>
        <v>Cronin</v>
      </c>
      <c r="F22" s="18" t="str">
        <f>VLOOKUP(B22,Runners!$B$3:$F$142,4,FALSE)</f>
        <v>Mynyddwyr De Cymru (MDC)</v>
      </c>
      <c r="G22" s="18" t="str">
        <f>VLOOKUP(B22,Runners!$B$3:$F$142,5,FALSE)</f>
        <v>MSEN</v>
      </c>
      <c r="H22" s="47">
        <f t="shared" si="0"/>
        <v>91.374269005847935</v>
      </c>
      <c r="I22" s="18">
        <v>16</v>
      </c>
      <c r="J22" s="18"/>
      <c r="K22" s="18"/>
      <c r="L22" s="48"/>
      <c r="M22" s="48">
        <v>11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14"/>
      <c r="AC22" s="21"/>
      <c r="AD22" s="21"/>
      <c r="AE22" s="16"/>
    </row>
    <row r="23" spans="1:31" ht="16" x14ac:dyDescent="0.15">
      <c r="A23" s="61">
        <v>17</v>
      </c>
      <c r="B23" s="62">
        <v>63</v>
      </c>
      <c r="C23" s="66">
        <v>2.462962962962963E-2</v>
      </c>
      <c r="D23" s="64" t="str">
        <f>VLOOKUP(Results!B23,Runners!$B$3:$F$142,2,FALSE)</f>
        <v>Reuben</v>
      </c>
      <c r="E23" s="64" t="str">
        <f>VLOOKUP(B23,Runners!$B$3:$F$142,3,FALSE)</f>
        <v>Lawson</v>
      </c>
      <c r="F23" s="64" t="str">
        <f>VLOOKUP(B23,Runners!$B$3:$F$142,4,FALSE)</f>
        <v>Chepstow Harriers</v>
      </c>
      <c r="G23" s="64" t="str">
        <f>VLOOKUP(B23,Runners!$B$3:$F$142,5,FALSE)</f>
        <v>MU19</v>
      </c>
      <c r="H23" s="65">
        <f t="shared" si="0"/>
        <v>88.11090225563909</v>
      </c>
      <c r="I23" s="64">
        <v>17</v>
      </c>
      <c r="J23" s="64"/>
      <c r="K23" s="64">
        <v>1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14"/>
      <c r="AC23" s="21"/>
      <c r="AD23" s="21"/>
      <c r="AE23" s="16"/>
    </row>
    <row r="24" spans="1:31" ht="12.75" customHeight="1" x14ac:dyDescent="0.15">
      <c r="A24" s="38">
        <v>18</v>
      </c>
      <c r="B24" s="24">
        <v>131</v>
      </c>
      <c r="C24" s="46">
        <v>2.5335648148148149E-2</v>
      </c>
      <c r="D24" s="18" t="str">
        <f>VLOOKUP(Results!B24,Runners!$B$3:$F$142,2,FALSE)</f>
        <v>Chris</v>
      </c>
      <c r="E24" s="18" t="str">
        <f>VLOOKUP(B24,Runners!$B$3:$F$142,3,FALSE)</f>
        <v>Medcalf</v>
      </c>
      <c r="F24" s="18" t="str">
        <f>VLOOKUP(B24,Runners!$B$3:$F$142,4,FALSE)</f>
        <v>San Domenico RC</v>
      </c>
      <c r="G24" s="18" t="str">
        <f>VLOOKUP(B24,Runners!$B$3:$F$142,5,FALSE)</f>
        <v>M40</v>
      </c>
      <c r="H24" s="47">
        <f t="shared" si="0"/>
        <v>85.655550479671078</v>
      </c>
      <c r="I24" s="18">
        <v>18</v>
      </c>
      <c r="J24" s="18"/>
      <c r="K24" s="18"/>
      <c r="L24" s="48"/>
      <c r="M24" s="48"/>
      <c r="N24" s="48">
        <v>4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14"/>
      <c r="AC24" s="21"/>
      <c r="AD24" s="21"/>
      <c r="AE24" s="16"/>
    </row>
    <row r="25" spans="1:31" ht="12.75" customHeight="1" x14ac:dyDescent="0.15">
      <c r="A25" s="38">
        <v>19</v>
      </c>
      <c r="B25" s="24">
        <v>138</v>
      </c>
      <c r="C25" s="46">
        <v>2.5358796296296296E-2</v>
      </c>
      <c r="D25" s="18" t="str">
        <f>VLOOKUP(Results!B25,Runners!$B$3:$F$142,2,FALSE)</f>
        <v>Dickie</v>
      </c>
      <c r="E25" s="18" t="str">
        <f>VLOOKUP(B25,Runners!$B$3:$F$142,3,FALSE)</f>
        <v>Hudd</v>
      </c>
      <c r="F25" s="18" t="str">
        <f>VLOOKUP(B25,Runners!$B$3:$F$142,4,FALSE)</f>
        <v>Chepstow Harriers</v>
      </c>
      <c r="G25" s="18" t="str">
        <f>VLOOKUP(B25,Runners!$B$3:$F$142,5,FALSE)</f>
        <v>M50</v>
      </c>
      <c r="H25" s="47">
        <f t="shared" si="0"/>
        <v>85.577361935189415</v>
      </c>
      <c r="I25" s="18">
        <v>19</v>
      </c>
      <c r="J25" s="18"/>
      <c r="K25" s="18"/>
      <c r="L25" s="48"/>
      <c r="M25" s="48"/>
      <c r="N25" s="48"/>
      <c r="O25" s="48">
        <v>2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14"/>
      <c r="AC25" s="21"/>
      <c r="AD25" s="21"/>
      <c r="AE25" s="16"/>
    </row>
    <row r="26" spans="1:31" ht="16" x14ac:dyDescent="0.15">
      <c r="A26" s="38">
        <v>20</v>
      </c>
      <c r="B26" s="24">
        <v>100</v>
      </c>
      <c r="C26" s="46">
        <v>2.5405092592592594E-2</v>
      </c>
      <c r="D26" s="18" t="str">
        <f>VLOOKUP(Results!B26,Runners!$B$3:$F$142,2,FALSE)</f>
        <v>Matthew</v>
      </c>
      <c r="E26" s="18" t="str">
        <f>VLOOKUP(B26,Runners!$B$3:$F$142,3,FALSE)</f>
        <v>Farrer</v>
      </c>
      <c r="F26" s="18" t="str">
        <f>VLOOKUP(B26,Runners!$B$3:$F$142,4,FALSE)</f>
        <v>Mynydd Du</v>
      </c>
      <c r="G26" s="18" t="str">
        <f>VLOOKUP(B26,Runners!$B$3:$F$142,5,FALSE)</f>
        <v>M40</v>
      </c>
      <c r="H26" s="47">
        <f t="shared" si="0"/>
        <v>85.421412300683357</v>
      </c>
      <c r="I26" s="18">
        <v>20</v>
      </c>
      <c r="J26" s="18"/>
      <c r="K26" s="18"/>
      <c r="L26" s="48"/>
      <c r="M26" s="48"/>
      <c r="N26" s="48">
        <v>5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14"/>
      <c r="AC26" s="21"/>
      <c r="AD26" s="21"/>
      <c r="AE26" s="16"/>
    </row>
    <row r="27" spans="1:31" ht="12.75" customHeight="1" x14ac:dyDescent="0.15">
      <c r="A27" s="38">
        <v>21</v>
      </c>
      <c r="B27" s="24">
        <v>71</v>
      </c>
      <c r="C27" s="46">
        <v>2.5833333333333333E-2</v>
      </c>
      <c r="D27" s="18" t="str">
        <f>VLOOKUP(Results!B27,Runners!$B$3:$F$142,2,FALSE)</f>
        <v>Alastair</v>
      </c>
      <c r="E27" s="18" t="str">
        <f>VLOOKUP(B27,Runners!$B$3:$F$142,3,FALSE)</f>
        <v>French</v>
      </c>
      <c r="F27" s="18" t="str">
        <f>VLOOKUP(B27,Runners!$B$3:$F$142,4,FALSE)</f>
        <v>Cardiff Harlequins Trail Running Club</v>
      </c>
      <c r="G27" s="18" t="str">
        <f>VLOOKUP(B27,Runners!$B$3:$F$142,5,FALSE)</f>
        <v>MSEN</v>
      </c>
      <c r="H27" s="47">
        <f t="shared" si="0"/>
        <v>84.005376344086031</v>
      </c>
      <c r="I27" s="18">
        <v>21</v>
      </c>
      <c r="J27" s="18"/>
      <c r="K27" s="18"/>
      <c r="L27" s="48"/>
      <c r="M27" s="48">
        <v>12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14"/>
      <c r="AC27" s="21"/>
      <c r="AD27" s="21"/>
      <c r="AE27" s="16"/>
    </row>
    <row r="28" spans="1:31" ht="12.75" customHeight="1" x14ac:dyDescent="0.15">
      <c r="A28" s="38">
        <v>22</v>
      </c>
      <c r="B28" s="24">
        <v>94</v>
      </c>
      <c r="C28" s="46">
        <v>2.584490740740741E-2</v>
      </c>
      <c r="D28" s="18" t="str">
        <f>VLOOKUP(Results!B28,Runners!$B$3:$F$142,2,FALSE)</f>
        <v>Daniel</v>
      </c>
      <c r="E28" s="18" t="str">
        <f>VLOOKUP(B28,Runners!$B$3:$F$142,3,FALSE)</f>
        <v>O'Keefe</v>
      </c>
      <c r="F28" s="18" t="str">
        <f>VLOOKUP(B28,Runners!$B$3:$F$142,4,FALSE)</f>
        <v>Mynyddwyr De Cymru (MDC)</v>
      </c>
      <c r="G28" s="18" t="str">
        <f>VLOOKUP(B28,Runners!$B$3:$F$142,5,FALSE)</f>
        <v>MSEN</v>
      </c>
      <c r="H28" s="47">
        <f t="shared" si="0"/>
        <v>83.967756381549478</v>
      </c>
      <c r="I28" s="18">
        <v>22</v>
      </c>
      <c r="J28" s="18"/>
      <c r="K28" s="18"/>
      <c r="L28" s="48"/>
      <c r="M28" s="48">
        <v>13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14"/>
      <c r="AC28" s="21"/>
      <c r="AD28" s="21"/>
      <c r="AE28" s="16"/>
    </row>
    <row r="29" spans="1:31" ht="12.75" customHeight="1" x14ac:dyDescent="0.15">
      <c r="A29" s="38">
        <v>23</v>
      </c>
      <c r="B29" s="24">
        <v>141</v>
      </c>
      <c r="C29" s="46">
        <v>2.5914351851851855E-2</v>
      </c>
      <c r="D29" s="18" t="str">
        <f>VLOOKUP(Results!B29,Runners!$B$3:$F$142,2,FALSE)</f>
        <v>Matthew</v>
      </c>
      <c r="E29" s="18" t="str">
        <f>VLOOKUP(B29,Runners!$B$3:$F$142,3,FALSE)</f>
        <v>Lawson</v>
      </c>
      <c r="F29" s="18" t="str">
        <f>VLOOKUP(B29,Runners!$B$3:$F$142,4,FALSE)</f>
        <v>Chepstow Harriers</v>
      </c>
      <c r="G29" s="18" t="str">
        <f>VLOOKUP(B29,Runners!$B$3:$F$142,5,FALSE)</f>
        <v>M50</v>
      </c>
      <c r="H29" s="47">
        <f t="shared" si="0"/>
        <v>83.742742295667696</v>
      </c>
      <c r="I29" s="18">
        <v>23</v>
      </c>
      <c r="J29" s="18"/>
      <c r="K29" s="18"/>
      <c r="L29" s="48"/>
      <c r="M29" s="48"/>
      <c r="N29" s="48"/>
      <c r="O29" s="48">
        <v>3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14"/>
      <c r="AC29" s="21"/>
      <c r="AD29" s="21"/>
      <c r="AE29" s="16"/>
    </row>
    <row r="30" spans="1:31" ht="16" x14ac:dyDescent="0.15">
      <c r="A30" s="38">
        <v>24</v>
      </c>
      <c r="B30" s="24">
        <v>126</v>
      </c>
      <c r="C30" s="46">
        <v>2.5983796296296297E-2</v>
      </c>
      <c r="D30" s="18" t="str">
        <f>VLOOKUP(Results!B30,Runners!$B$3:$F$142,2,FALSE)</f>
        <v>George</v>
      </c>
      <c r="E30" s="18" t="str">
        <f>VLOOKUP(B30,Runners!$B$3:$F$142,3,FALSE)</f>
        <v>Tordoff</v>
      </c>
      <c r="F30" s="18" t="str">
        <f>VLOOKUP(B30,Runners!$B$3:$F$142,4,FALSE)</f>
        <v>Cardiff Harlequins Trail Running Club</v>
      </c>
      <c r="G30" s="18" t="str">
        <f>VLOOKUP(B30,Runners!$B$3:$F$142,5,FALSE)</f>
        <v>M40</v>
      </c>
      <c r="H30" s="47">
        <f t="shared" si="0"/>
        <v>83.518930957683736</v>
      </c>
      <c r="I30" s="18">
        <v>24</v>
      </c>
      <c r="J30" s="18"/>
      <c r="K30" s="18"/>
      <c r="L30" s="48"/>
      <c r="M30" s="48"/>
      <c r="N30" s="48">
        <v>6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14"/>
      <c r="AC30" s="21"/>
      <c r="AD30" s="21"/>
      <c r="AE30" s="16"/>
    </row>
    <row r="31" spans="1:31" ht="12.75" customHeight="1" x14ac:dyDescent="0.15">
      <c r="A31" s="38">
        <v>25</v>
      </c>
      <c r="B31" s="24">
        <v>89</v>
      </c>
      <c r="C31" s="50">
        <v>2.6111111111111113E-2</v>
      </c>
      <c r="D31" s="18" t="str">
        <f>VLOOKUP(Results!B31,Runners!$B$3:$F$142,2,FALSE)</f>
        <v>Samuel</v>
      </c>
      <c r="E31" s="18" t="str">
        <f>VLOOKUP(B31,Runners!$B$3:$F$142,3,FALSE)</f>
        <v>Mallett</v>
      </c>
      <c r="F31" s="18" t="str">
        <f>VLOOKUP(B31,Runners!$B$3:$F$142,4,FALSE)</f>
        <v>CDF Runners</v>
      </c>
      <c r="G31" s="18" t="str">
        <f>VLOOKUP(B31,Runners!$B$3:$F$142,5,FALSE)</f>
        <v>MSEN</v>
      </c>
      <c r="H31" s="47">
        <f t="shared" si="0"/>
        <v>83.111702127659569</v>
      </c>
      <c r="I31" s="18">
        <v>25</v>
      </c>
      <c r="J31" s="18"/>
      <c r="K31" s="18"/>
      <c r="L31" s="48"/>
      <c r="M31" s="48">
        <v>14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14"/>
      <c r="AC31" s="21"/>
      <c r="AD31" s="21"/>
      <c r="AE31" s="16"/>
    </row>
    <row r="32" spans="1:31" ht="12.75" customHeight="1" x14ac:dyDescent="0.15">
      <c r="A32" s="61">
        <v>26</v>
      </c>
      <c r="B32" s="62">
        <v>62</v>
      </c>
      <c r="C32" s="63">
        <v>2.6215277777777778E-2</v>
      </c>
      <c r="D32" s="64" t="str">
        <f>VLOOKUP(Results!B32,Runners!$B$3:$F$142,2,FALSE)</f>
        <v>Seth</v>
      </c>
      <c r="E32" s="64" t="str">
        <f>VLOOKUP(B32,Runners!$B$3:$F$142,3,FALSE)</f>
        <v>Lawson</v>
      </c>
      <c r="F32" s="64" t="str">
        <f>VLOOKUP(B32,Runners!$B$3:$F$142,4,FALSE)</f>
        <v>Chepstow Harriers</v>
      </c>
      <c r="G32" s="64" t="str">
        <f>VLOOKUP(B32,Runners!$B$3:$F$142,5,FALSE)</f>
        <v>MU16</v>
      </c>
      <c r="H32" s="65">
        <f t="shared" si="0"/>
        <v>82.78145695364239</v>
      </c>
      <c r="I32" s="64">
        <v>26</v>
      </c>
      <c r="J32" s="64">
        <v>1</v>
      </c>
      <c r="K32" s="1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14"/>
      <c r="AC32" s="21"/>
      <c r="AD32" s="21"/>
      <c r="AE32" s="16"/>
    </row>
    <row r="33" spans="1:31" ht="12.75" customHeight="1" x14ac:dyDescent="0.15">
      <c r="A33" s="68">
        <v>27</v>
      </c>
      <c r="B33" s="69">
        <v>20</v>
      </c>
      <c r="C33" s="70">
        <v>2.6215277777777778E-2</v>
      </c>
      <c r="D33" s="71" t="str">
        <f>VLOOKUP(Results!B33,Runners!$B$3:$F$142,2,FALSE)</f>
        <v>Katie</v>
      </c>
      <c r="E33" s="71" t="str">
        <f>VLOOKUP(B33,Runners!$B$3:$F$142,3,FALSE)</f>
        <v>Ironside</v>
      </c>
      <c r="F33" s="71" t="str">
        <f>VLOOKUP(B33,Runners!$B$3:$F$142,4,FALSE)</f>
        <v>Mynyddwyr De Cymru (MDC)</v>
      </c>
      <c r="G33" s="71" t="str">
        <f>VLOOKUP(B33,Runners!$B$3:$F$142,5,FALSE)</f>
        <v>WSEN</v>
      </c>
      <c r="H33" s="72">
        <f t="shared" si="0"/>
        <v>82.78145695364239</v>
      </c>
      <c r="I33" s="71"/>
      <c r="J33" s="71"/>
      <c r="K33" s="71"/>
      <c r="L33" s="73"/>
      <c r="M33" s="73"/>
      <c r="N33" s="73"/>
      <c r="O33" s="73"/>
      <c r="P33" s="73"/>
      <c r="Q33" s="73"/>
      <c r="R33" s="73"/>
      <c r="S33" s="73">
        <v>1</v>
      </c>
      <c r="T33" s="73"/>
      <c r="U33" s="73"/>
      <c r="V33" s="73"/>
      <c r="W33" s="73">
        <v>1</v>
      </c>
      <c r="X33" s="48"/>
      <c r="Y33" s="48"/>
      <c r="Z33" s="48"/>
      <c r="AA33" s="14"/>
      <c r="AC33" s="21"/>
      <c r="AD33" s="21"/>
      <c r="AE33" s="16"/>
    </row>
    <row r="34" spans="1:31" ht="16" x14ac:dyDescent="0.15">
      <c r="A34" s="38">
        <v>28</v>
      </c>
      <c r="B34" s="24">
        <v>72</v>
      </c>
      <c r="C34" s="50">
        <v>2.6249999999999999E-2</v>
      </c>
      <c r="D34" s="18" t="str">
        <f>VLOOKUP(Results!B34,Runners!$B$3:$F$142,2,FALSE)</f>
        <v>Ieuan</v>
      </c>
      <c r="E34" s="18" t="str">
        <f>VLOOKUP(B34,Runners!$B$3:$F$142,3,FALSE)</f>
        <v>Williams</v>
      </c>
      <c r="F34" s="18">
        <f>VLOOKUP(B34,Runners!$B$3:$F$142,4,FALSE)</f>
        <v>0</v>
      </c>
      <c r="G34" s="18" t="str">
        <f>VLOOKUP(B34,Runners!$B$3:$F$142,5,FALSE)</f>
        <v>MSEN</v>
      </c>
      <c r="H34" s="47">
        <f t="shared" si="0"/>
        <v>82.671957671957671</v>
      </c>
      <c r="I34" s="18">
        <v>27</v>
      </c>
      <c r="J34" s="18"/>
      <c r="K34" s="18"/>
      <c r="L34" s="48"/>
      <c r="M34" s="48">
        <v>15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14"/>
      <c r="AC34" s="21"/>
      <c r="AD34" s="21"/>
      <c r="AE34" s="16"/>
    </row>
    <row r="35" spans="1:31" ht="12.75" customHeight="1" x14ac:dyDescent="0.15">
      <c r="A35" s="68">
        <v>29</v>
      </c>
      <c r="B35" s="69">
        <v>43</v>
      </c>
      <c r="C35" s="74">
        <v>2.6921296296296294E-2</v>
      </c>
      <c r="D35" s="71" t="str">
        <f>VLOOKUP(Results!B35,Runners!$B$3:$F$142,2,FALSE)</f>
        <v>Lisa</v>
      </c>
      <c r="E35" s="71" t="str">
        <f>VLOOKUP(B35,Runners!$B$3:$F$142,3,FALSE)</f>
        <v>Jeffrey</v>
      </c>
      <c r="F35" s="71" t="str">
        <f>VLOOKUP(B35,Runners!$B$3:$F$142,4,FALSE)</f>
        <v>Chepstow Harriers</v>
      </c>
      <c r="G35" s="71" t="str">
        <f>VLOOKUP(B35,Runners!$B$3:$F$142,5,FALSE)</f>
        <v>W50</v>
      </c>
      <c r="H35" s="72">
        <f t="shared" si="0"/>
        <v>80.610490111779882</v>
      </c>
      <c r="I35" s="71"/>
      <c r="J35" s="71"/>
      <c r="K35" s="71"/>
      <c r="L35" s="73"/>
      <c r="M35" s="73"/>
      <c r="N35" s="73"/>
      <c r="O35" s="73"/>
      <c r="P35" s="73"/>
      <c r="Q35" s="73"/>
      <c r="R35" s="73"/>
      <c r="S35" s="73">
        <v>2</v>
      </c>
      <c r="T35" s="73"/>
      <c r="U35" s="73"/>
      <c r="V35" s="73"/>
      <c r="W35" s="73"/>
      <c r="X35" s="73"/>
      <c r="Y35" s="73">
        <v>1</v>
      </c>
      <c r="Z35" s="48"/>
      <c r="AA35" s="14"/>
      <c r="AC35" s="21"/>
      <c r="AD35" s="21"/>
      <c r="AE35" s="16"/>
    </row>
    <row r="36" spans="1:31" ht="16" x14ac:dyDescent="0.15">
      <c r="A36" s="38">
        <v>30</v>
      </c>
      <c r="B36" s="24">
        <v>124</v>
      </c>
      <c r="C36" s="46">
        <v>2.7129629629629632E-2</v>
      </c>
      <c r="D36" s="18" t="str">
        <f>VLOOKUP(Results!B36,Runners!$B$3:$F$142,2,FALSE)</f>
        <v>Darren</v>
      </c>
      <c r="E36" s="18" t="str">
        <f>VLOOKUP(B36,Runners!$B$3:$F$142,3,FALSE)</f>
        <v>Shaw</v>
      </c>
      <c r="F36" s="18" t="str">
        <f>VLOOKUP(B36,Runners!$B$3:$F$142,4,FALSE)</f>
        <v>Mynyddwyr De Cymru (MDC)</v>
      </c>
      <c r="G36" s="18" t="str">
        <f>VLOOKUP(B36,Runners!$B$3:$F$142,5,FALSE)</f>
        <v>M40</v>
      </c>
      <c r="H36" s="47">
        <f t="shared" si="0"/>
        <v>79.991467576791791</v>
      </c>
      <c r="I36" s="18">
        <v>28</v>
      </c>
      <c r="J36" s="18"/>
      <c r="K36" s="18"/>
      <c r="L36" s="48"/>
      <c r="M36" s="48"/>
      <c r="N36" s="48">
        <v>7</v>
      </c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14"/>
      <c r="AC36" s="21"/>
      <c r="AD36" s="21"/>
      <c r="AE36" s="16"/>
    </row>
    <row r="37" spans="1:31" ht="12.75" customHeight="1" x14ac:dyDescent="0.15">
      <c r="A37" s="38">
        <v>31</v>
      </c>
      <c r="B37" s="24">
        <v>92</v>
      </c>
      <c r="C37" s="50">
        <v>2.7233796296296298E-2</v>
      </c>
      <c r="D37" s="18" t="str">
        <f>VLOOKUP(Results!B37,Runners!$B$3:$F$142,2,FALSE)</f>
        <v>Mark</v>
      </c>
      <c r="E37" s="18" t="str">
        <f>VLOOKUP(B37,Runners!$B$3:$F$142,3,FALSE)</f>
        <v>Gillett</v>
      </c>
      <c r="F37" s="18" t="str">
        <f>VLOOKUP(B37,Runners!$B$3:$F$142,4,FALSE)</f>
        <v>Chepstow Harriers</v>
      </c>
      <c r="G37" s="18" t="str">
        <f>VLOOKUP(B37,Runners!$B$3:$F$142,5,FALSE)</f>
        <v>MSEN</v>
      </c>
      <c r="H37" s="47">
        <f t="shared" si="0"/>
        <v>79.685507862303439</v>
      </c>
      <c r="I37" s="18">
        <v>29</v>
      </c>
      <c r="J37" s="18"/>
      <c r="K37" s="18"/>
      <c r="L37" s="48"/>
      <c r="M37" s="48">
        <v>16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14"/>
      <c r="AC37" s="21"/>
      <c r="AD37" s="21"/>
      <c r="AE37" s="16"/>
    </row>
    <row r="38" spans="1:31" ht="16" x14ac:dyDescent="0.15">
      <c r="A38" s="38">
        <v>32</v>
      </c>
      <c r="B38" s="24">
        <v>90</v>
      </c>
      <c r="C38" s="46">
        <v>2.7268518518518515E-2</v>
      </c>
      <c r="D38" s="18" t="str">
        <f>VLOOKUP(Results!B38,Runners!$B$3:$F$142,2,FALSE)</f>
        <v>Stewart</v>
      </c>
      <c r="E38" s="18" t="str">
        <f>VLOOKUP(B38,Runners!$B$3:$F$142,3,FALSE)</f>
        <v>Harding</v>
      </c>
      <c r="F38" s="18" t="str">
        <f>VLOOKUP(B38,Runners!$B$3:$F$142,4,FALSE)</f>
        <v>CDF Runners</v>
      </c>
      <c r="G38" s="18" t="str">
        <f>VLOOKUP(B38,Runners!$B$3:$F$142,5,FALSE)</f>
        <v>MSEN</v>
      </c>
      <c r="H38" s="47">
        <f t="shared" si="0"/>
        <v>79.584040747028865</v>
      </c>
      <c r="I38" s="18">
        <v>30</v>
      </c>
      <c r="J38" s="18"/>
      <c r="K38" s="18"/>
      <c r="L38" s="48"/>
      <c r="M38" s="48">
        <v>17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14"/>
      <c r="AC38" s="21"/>
      <c r="AD38" s="21"/>
      <c r="AE38" s="16"/>
    </row>
    <row r="39" spans="1:31" ht="12.75" customHeight="1" x14ac:dyDescent="0.15">
      <c r="A39" s="38">
        <v>33</v>
      </c>
      <c r="B39" s="24">
        <v>73</v>
      </c>
      <c r="C39" s="50">
        <v>2.7268518518518515E-2</v>
      </c>
      <c r="D39" s="18" t="str">
        <f>VLOOKUP(Results!B39,Runners!$B$3:$F$142,2,FALSE)</f>
        <v>Joe</v>
      </c>
      <c r="E39" s="18" t="str">
        <f>VLOOKUP(B39,Runners!$B$3:$F$142,3,FALSE)</f>
        <v>Luckett</v>
      </c>
      <c r="F39" s="18" t="str">
        <f>VLOOKUP(B39,Runners!$B$3:$F$142,4,FALSE)</f>
        <v>CDF Runners</v>
      </c>
      <c r="G39" s="18" t="str">
        <f>VLOOKUP(B39,Runners!$B$3:$F$142,5,FALSE)</f>
        <v>MSEN</v>
      </c>
      <c r="H39" s="47">
        <f t="shared" ref="H39:H70" si="1">(1+($H$128-C39)/C39)*100</f>
        <v>79.584040747028865</v>
      </c>
      <c r="I39" s="18">
        <v>31</v>
      </c>
      <c r="J39" s="18"/>
      <c r="K39" s="18"/>
      <c r="L39" s="48"/>
      <c r="M39" s="48">
        <v>18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14"/>
      <c r="AC39" s="21"/>
      <c r="AD39" s="21"/>
      <c r="AE39" s="16"/>
    </row>
    <row r="40" spans="1:31" ht="16" x14ac:dyDescent="0.15">
      <c r="A40" s="61">
        <v>34</v>
      </c>
      <c r="B40" s="62">
        <v>148</v>
      </c>
      <c r="C40" s="66">
        <v>2.7395833333333338E-2</v>
      </c>
      <c r="D40" s="64" t="str">
        <f>VLOOKUP(Results!B40,Runners!$B$3:$F$142,2,FALSE)</f>
        <v>Simon</v>
      </c>
      <c r="E40" s="64" t="str">
        <f>VLOOKUP(B40,Runners!$B$3:$F$142,3,FALSE)</f>
        <v>Darke</v>
      </c>
      <c r="F40" s="64" t="str">
        <f>VLOOKUP(B40,Runners!$B$3:$F$142,4,FALSE)</f>
        <v>Mynyddwyr De Cymru (MDC)</v>
      </c>
      <c r="G40" s="64" t="str">
        <f>VLOOKUP(B40,Runners!$B$3:$F$142,5,FALSE)</f>
        <v>M60</v>
      </c>
      <c r="H40" s="65">
        <f t="shared" si="1"/>
        <v>79.214195183776908</v>
      </c>
      <c r="I40" s="64">
        <v>32</v>
      </c>
      <c r="J40" s="64"/>
      <c r="K40" s="64"/>
      <c r="L40" s="67"/>
      <c r="M40" s="67"/>
      <c r="N40" s="67"/>
      <c r="O40" s="67"/>
      <c r="P40" s="67">
        <v>1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14"/>
      <c r="AB40" s="2"/>
      <c r="AC40" s="21"/>
      <c r="AD40" s="21"/>
      <c r="AE40" s="16"/>
    </row>
    <row r="41" spans="1:31" ht="16" x14ac:dyDescent="0.15">
      <c r="A41" s="38">
        <v>35</v>
      </c>
      <c r="B41" s="24">
        <v>87</v>
      </c>
      <c r="C41" s="46">
        <v>2.7615740740740743E-2</v>
      </c>
      <c r="D41" s="18" t="str">
        <f>VLOOKUP(Results!B41,Runners!$B$3:$F$142,2,FALSE)</f>
        <v>Jim</v>
      </c>
      <c r="E41" s="18" t="str">
        <f>VLOOKUP(B41,Runners!$B$3:$F$142,3,FALSE)</f>
        <v>O'Keefe</v>
      </c>
      <c r="F41" s="18" t="str">
        <f>VLOOKUP(B41,Runners!$B$3:$F$142,4,FALSE)</f>
        <v>Mynyddwyr De Cymru (MDC)</v>
      </c>
      <c r="G41" s="18" t="str">
        <f>VLOOKUP(B41,Runners!$B$3:$F$142,5,FALSE)</f>
        <v>MSEN</v>
      </c>
      <c r="H41" s="47">
        <f t="shared" si="1"/>
        <v>78.583403185247263</v>
      </c>
      <c r="I41" s="18">
        <v>33</v>
      </c>
      <c r="J41" s="18"/>
      <c r="K41" s="18"/>
      <c r="L41" s="48"/>
      <c r="M41" s="48">
        <v>19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14"/>
      <c r="AC41" s="21"/>
      <c r="AD41" s="21"/>
      <c r="AE41" s="16"/>
    </row>
    <row r="42" spans="1:31" ht="12.75" customHeight="1" x14ac:dyDescent="0.15">
      <c r="A42" s="38">
        <v>36</v>
      </c>
      <c r="B42" s="24">
        <v>133</v>
      </c>
      <c r="C42" s="46">
        <v>2.7731481481481478E-2</v>
      </c>
      <c r="D42" s="18" t="str">
        <f>VLOOKUP(Results!B42,Runners!$B$3:$F$142,2,FALSE)</f>
        <v>Ceri</v>
      </c>
      <c r="E42" s="18" t="str">
        <f>VLOOKUP(B42,Runners!$B$3:$F$142,3,FALSE)</f>
        <v>Richards</v>
      </c>
      <c r="F42" s="18" t="str">
        <f>VLOOKUP(B42,Runners!$B$3:$F$142,4,FALSE)</f>
        <v>Chepstow Harriers</v>
      </c>
      <c r="G42" s="18" t="str">
        <f>VLOOKUP(B42,Runners!$B$3:$F$142,5,FALSE)</f>
        <v>M50</v>
      </c>
      <c r="H42" s="47">
        <f t="shared" si="1"/>
        <v>78.255425709515862</v>
      </c>
      <c r="I42" s="18">
        <v>34</v>
      </c>
      <c r="J42" s="18"/>
      <c r="K42" s="18"/>
      <c r="L42" s="48"/>
      <c r="M42" s="48"/>
      <c r="N42" s="48"/>
      <c r="O42" s="48">
        <v>4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14"/>
      <c r="AC42" s="21"/>
      <c r="AD42" s="21"/>
      <c r="AE42" s="16"/>
    </row>
    <row r="43" spans="1:31" ht="16" x14ac:dyDescent="0.15">
      <c r="A43" s="68">
        <v>37</v>
      </c>
      <c r="B43" s="69">
        <v>14</v>
      </c>
      <c r="C43" s="70">
        <v>2.7731481481481478E-2</v>
      </c>
      <c r="D43" s="71" t="str">
        <f>VLOOKUP(Results!B43,Runners!$B$3:$F$142,2,FALSE)</f>
        <v>Briony</v>
      </c>
      <c r="E43" s="71" t="str">
        <f>VLOOKUP(B43,Runners!$B$3:$F$142,3,FALSE)</f>
        <v>Latter</v>
      </c>
      <c r="F43" s="71" t="str">
        <f>VLOOKUP(B43,Runners!$B$3:$F$142,4,FALSE)</f>
        <v>Mynyddwyr De Cymru (MDC)</v>
      </c>
      <c r="G43" s="71" t="str">
        <f>VLOOKUP(B43,Runners!$B$3:$F$142,5,FALSE)</f>
        <v>WSEN</v>
      </c>
      <c r="H43" s="72">
        <f t="shared" si="1"/>
        <v>78.255425709515862</v>
      </c>
      <c r="I43" s="71"/>
      <c r="J43" s="71"/>
      <c r="K43" s="71"/>
      <c r="L43" s="73"/>
      <c r="M43" s="73"/>
      <c r="N43" s="73"/>
      <c r="O43" s="73"/>
      <c r="P43" s="73"/>
      <c r="Q43" s="73"/>
      <c r="R43" s="73"/>
      <c r="S43" s="73">
        <v>3</v>
      </c>
      <c r="T43" s="48"/>
      <c r="U43" s="48"/>
      <c r="V43" s="48"/>
      <c r="W43" s="48">
        <v>2</v>
      </c>
      <c r="X43" s="48"/>
      <c r="Y43" s="48"/>
      <c r="Z43" s="48"/>
      <c r="AA43" s="14"/>
      <c r="AC43" s="21"/>
      <c r="AD43" s="21"/>
      <c r="AE43" s="16"/>
    </row>
    <row r="44" spans="1:31" ht="12.75" customHeight="1" x14ac:dyDescent="0.15">
      <c r="A44" s="38">
        <v>38</v>
      </c>
      <c r="B44" s="24">
        <v>46</v>
      </c>
      <c r="C44" s="46">
        <v>2.7847222222222221E-2</v>
      </c>
      <c r="D44" s="18" t="str">
        <f>VLOOKUP(Results!B44,Runners!$B$3:$F$142,2,FALSE)</f>
        <v>Niki</v>
      </c>
      <c r="E44" s="18" t="str">
        <f>VLOOKUP(B44,Runners!$B$3:$F$142,3,FALSE)</f>
        <v>Morgan</v>
      </c>
      <c r="F44" s="18" t="str">
        <f>VLOOKUP(B44,Runners!$B$3:$F$142,4,FALSE)</f>
        <v>Chepstow Harriers</v>
      </c>
      <c r="G44" s="18" t="str">
        <f>VLOOKUP(B44,Runners!$B$3:$F$142,5,FALSE)</f>
        <v>W50</v>
      </c>
      <c r="H44" s="47">
        <f t="shared" si="1"/>
        <v>77.930174563591024</v>
      </c>
      <c r="I44" s="18"/>
      <c r="J44" s="18"/>
      <c r="K44" s="18"/>
      <c r="L44" s="48"/>
      <c r="M44" s="48"/>
      <c r="N44" s="48"/>
      <c r="O44" s="48"/>
      <c r="P44" s="48"/>
      <c r="Q44" s="48"/>
      <c r="R44" s="48"/>
      <c r="S44" s="48">
        <v>4</v>
      </c>
      <c r="T44" s="48"/>
      <c r="U44" s="48"/>
      <c r="V44" s="48"/>
      <c r="W44" s="48"/>
      <c r="X44" s="48"/>
      <c r="Y44" s="48">
        <v>2</v>
      </c>
      <c r="Z44" s="48"/>
      <c r="AA44" s="14"/>
      <c r="AC44" s="21"/>
      <c r="AD44" s="21"/>
      <c r="AE44" s="16"/>
    </row>
    <row r="45" spans="1:31" ht="12.75" customHeight="1" x14ac:dyDescent="0.15">
      <c r="A45" s="38">
        <v>39</v>
      </c>
      <c r="B45" s="24">
        <v>75</v>
      </c>
      <c r="C45" s="50">
        <v>2.8530092592592593E-2</v>
      </c>
      <c r="D45" s="18" t="str">
        <f>VLOOKUP(Results!B45,Runners!$B$3:$F$142,2,FALSE)</f>
        <v>Ben</v>
      </c>
      <c r="E45" s="18" t="str">
        <f>VLOOKUP(B45,Runners!$B$3:$F$142,3,FALSE)</f>
        <v>Coates</v>
      </c>
      <c r="F45" s="18">
        <f>VLOOKUP(B45,Runners!$B$3:$F$142,4,FALSE)</f>
        <v>0</v>
      </c>
      <c r="G45" s="18" t="str">
        <f>VLOOKUP(B45,Runners!$B$3:$F$142,5,FALSE)</f>
        <v>MSEN</v>
      </c>
      <c r="H45" s="47">
        <f t="shared" si="1"/>
        <v>76.064908722109536</v>
      </c>
      <c r="I45" s="18">
        <v>35</v>
      </c>
      <c r="J45" s="18"/>
      <c r="K45" s="18"/>
      <c r="L45" s="48"/>
      <c r="M45" s="48">
        <v>20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14"/>
      <c r="AC45" s="21"/>
      <c r="AD45" s="21"/>
      <c r="AE45" s="16"/>
    </row>
    <row r="46" spans="1:31" ht="12.75" customHeight="1" x14ac:dyDescent="0.15">
      <c r="A46" s="38">
        <v>40</v>
      </c>
      <c r="B46" s="24">
        <v>1</v>
      </c>
      <c r="C46" s="46">
        <v>2.8773148148148145E-2</v>
      </c>
      <c r="D46" s="18" t="str">
        <f>VLOOKUP(Results!B46,Runners!$B$3:$F$142,2,FALSE)</f>
        <v>Rosie</v>
      </c>
      <c r="E46" s="18" t="str">
        <f>VLOOKUP(B46,Runners!$B$3:$F$142,3,FALSE)</f>
        <v>Fenton</v>
      </c>
      <c r="F46" s="18" t="str">
        <f>VLOOKUP(B46,Runners!$B$3:$F$142,4,FALSE)</f>
        <v>CDF Runners</v>
      </c>
      <c r="G46" s="18" t="str">
        <f>VLOOKUP(B46,Runners!$B$3:$F$142,5,FALSE)</f>
        <v>WSEN</v>
      </c>
      <c r="H46" s="47">
        <f t="shared" si="1"/>
        <v>75.422365245374095</v>
      </c>
      <c r="I46" s="18"/>
      <c r="J46" s="18"/>
      <c r="K46" s="18"/>
      <c r="L46" s="48"/>
      <c r="M46" s="48"/>
      <c r="N46" s="48"/>
      <c r="O46" s="48"/>
      <c r="P46" s="48"/>
      <c r="Q46" s="48"/>
      <c r="R46" s="48"/>
      <c r="S46" s="48">
        <v>5</v>
      </c>
      <c r="T46" s="48"/>
      <c r="U46" s="48"/>
      <c r="V46" s="48"/>
      <c r="W46" s="48">
        <v>3</v>
      </c>
      <c r="X46" s="48"/>
      <c r="Y46" s="48"/>
      <c r="Z46" s="48"/>
      <c r="AA46" s="14"/>
      <c r="AC46" s="21"/>
      <c r="AD46" s="21"/>
      <c r="AE46" s="16"/>
    </row>
    <row r="47" spans="1:31" ht="12.75" customHeight="1" x14ac:dyDescent="0.15">
      <c r="A47" s="38">
        <v>41</v>
      </c>
      <c r="B47" s="24">
        <v>153</v>
      </c>
      <c r="C47" s="50">
        <v>2.8773148148148145E-2</v>
      </c>
      <c r="D47" s="18" t="str">
        <f>VLOOKUP(Results!B47,Runners!$B$3:$F$142,2,FALSE)</f>
        <v>Geraint</v>
      </c>
      <c r="E47" s="18" t="str">
        <f>VLOOKUP(B47,Runners!$B$3:$F$142,3,FALSE)</f>
        <v>Roberts</v>
      </c>
      <c r="F47" s="18">
        <f>VLOOKUP(B47,Runners!$B$3:$F$142,4,FALSE)</f>
        <v>0</v>
      </c>
      <c r="G47" s="18" t="str">
        <f>VLOOKUP(B47,Runners!$B$3:$F$142,5,FALSE)</f>
        <v>MSEN</v>
      </c>
      <c r="H47" s="47">
        <f t="shared" si="1"/>
        <v>75.422365245374095</v>
      </c>
      <c r="I47" s="18">
        <v>36</v>
      </c>
      <c r="J47" s="18"/>
      <c r="K47" s="18"/>
      <c r="L47" s="48"/>
      <c r="M47" s="48">
        <v>21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14"/>
      <c r="AC47" s="21"/>
      <c r="AD47" s="21"/>
      <c r="AE47" s="16"/>
    </row>
    <row r="48" spans="1:31" ht="12.75" customHeight="1" x14ac:dyDescent="0.15">
      <c r="A48" s="38">
        <v>42</v>
      </c>
      <c r="B48" s="24">
        <v>76</v>
      </c>
      <c r="C48" s="50">
        <v>2.8877314814814817E-2</v>
      </c>
      <c r="D48" s="18" t="str">
        <f>VLOOKUP(Results!B48,Runners!$B$3:$F$142,2,FALSE)</f>
        <v>Jonny</v>
      </c>
      <c r="E48" s="18" t="str">
        <f>VLOOKUP(B48,Runners!$B$3:$F$142,3,FALSE)</f>
        <v>Campbell</v>
      </c>
      <c r="F48" s="18" t="str">
        <f>VLOOKUP(B48,Runners!$B$3:$F$142,4,FALSE)</f>
        <v>Mynyddwyr De Cymru (MDC)</v>
      </c>
      <c r="G48" s="18" t="str">
        <f>VLOOKUP(B48,Runners!$B$3:$F$142,5,FALSE)</f>
        <v>MSEN</v>
      </c>
      <c r="H48" s="47">
        <f t="shared" si="1"/>
        <v>75.150300601202403</v>
      </c>
      <c r="I48" s="18">
        <v>37</v>
      </c>
      <c r="J48" s="18"/>
      <c r="K48" s="18"/>
      <c r="L48" s="48"/>
      <c r="M48" s="48">
        <v>22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14"/>
      <c r="AC48" s="21"/>
      <c r="AD48" s="21"/>
      <c r="AE48" s="16"/>
    </row>
    <row r="49" spans="1:31" ht="16" x14ac:dyDescent="0.15">
      <c r="A49" s="38">
        <v>43</v>
      </c>
      <c r="B49" s="24">
        <v>128</v>
      </c>
      <c r="C49" s="46">
        <v>2.8969907407407406E-2</v>
      </c>
      <c r="D49" s="18" t="str">
        <f>VLOOKUP(Results!B49,Runners!$B$3:$F$142,2,FALSE)</f>
        <v>Richard</v>
      </c>
      <c r="E49" s="18" t="str">
        <f>VLOOKUP(B49,Runners!$B$3:$F$142,3,FALSE)</f>
        <v>Edge</v>
      </c>
      <c r="F49" s="18" t="str">
        <f>VLOOKUP(B49,Runners!$B$3:$F$142,4,FALSE)</f>
        <v>CDF Runners</v>
      </c>
      <c r="G49" s="18" t="str">
        <f>VLOOKUP(B49,Runners!$B$3:$F$142,5,FALSE)</f>
        <v>M40</v>
      </c>
      <c r="H49" s="47">
        <f t="shared" si="1"/>
        <v>74.910107870555336</v>
      </c>
      <c r="I49" s="18">
        <v>38</v>
      </c>
      <c r="J49" s="18"/>
      <c r="K49" s="18"/>
      <c r="L49" s="48"/>
      <c r="M49" s="48"/>
      <c r="N49" s="48">
        <v>8</v>
      </c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14"/>
      <c r="AC49" s="21"/>
      <c r="AD49" s="21"/>
      <c r="AE49" s="16"/>
    </row>
    <row r="50" spans="1:31" ht="12.75" customHeight="1" x14ac:dyDescent="0.15">
      <c r="A50" s="38">
        <v>44</v>
      </c>
      <c r="B50" s="24">
        <v>79</v>
      </c>
      <c r="C50" s="50">
        <v>2.9074074074074075E-2</v>
      </c>
      <c r="D50" s="18" t="str">
        <f>VLOOKUP(Results!B50,Runners!$B$3:$F$142,2,FALSE)</f>
        <v>Stefan</v>
      </c>
      <c r="E50" s="18" t="str">
        <f>VLOOKUP(B50,Runners!$B$3:$F$142,3,FALSE)</f>
        <v>Morfey</v>
      </c>
      <c r="F50" s="18" t="str">
        <f>VLOOKUP(B50,Runners!$B$3:$F$142,4,FALSE)</f>
        <v>Mynyddwyr De Cymru (MDC)</v>
      </c>
      <c r="G50" s="18" t="str">
        <f>VLOOKUP(B50,Runners!$B$3:$F$142,5,FALSE)</f>
        <v>MSEN</v>
      </c>
      <c r="H50" s="47">
        <f t="shared" si="1"/>
        <v>74.641719745222929</v>
      </c>
      <c r="I50" s="18">
        <v>39</v>
      </c>
      <c r="J50" s="18"/>
      <c r="K50" s="18"/>
      <c r="L50" s="48"/>
      <c r="M50" s="48">
        <v>23</v>
      </c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14"/>
      <c r="AC50" s="21"/>
      <c r="AD50" s="21"/>
      <c r="AE50" s="16"/>
    </row>
    <row r="51" spans="1:31" ht="12.75" customHeight="1" x14ac:dyDescent="0.15">
      <c r="A51" s="38">
        <v>45</v>
      </c>
      <c r="B51" s="24">
        <v>45</v>
      </c>
      <c r="C51" s="46">
        <v>2.9155092592592594E-2</v>
      </c>
      <c r="D51" s="18" t="str">
        <f>VLOOKUP(Results!B51,Runners!$B$3:$F$142,2,FALSE)</f>
        <v>Cherry</v>
      </c>
      <c r="E51" s="18" t="str">
        <f>VLOOKUP(B51,Runners!$B$3:$F$142,3,FALSE)</f>
        <v>Fowler</v>
      </c>
      <c r="F51" s="18" t="str">
        <f>VLOOKUP(B51,Runners!$B$3:$F$142,4,FALSE)</f>
        <v>Chepstow Harriers</v>
      </c>
      <c r="G51" s="18" t="str">
        <f>VLOOKUP(B51,Runners!$B$3:$F$142,5,FALSE)</f>
        <v>W50</v>
      </c>
      <c r="H51" s="47">
        <f t="shared" si="1"/>
        <v>74.434299325129018</v>
      </c>
      <c r="I51" s="18"/>
      <c r="J51" s="18"/>
      <c r="K51" s="18"/>
      <c r="L51" s="48"/>
      <c r="M51" s="48"/>
      <c r="N51" s="48"/>
      <c r="O51" s="48"/>
      <c r="P51" s="48"/>
      <c r="Q51" s="48"/>
      <c r="R51" s="48"/>
      <c r="S51" s="48">
        <v>6</v>
      </c>
      <c r="T51" s="48"/>
      <c r="U51" s="48"/>
      <c r="V51" s="48"/>
      <c r="W51" s="48"/>
      <c r="X51" s="48"/>
      <c r="Y51" s="48">
        <v>3</v>
      </c>
      <c r="Z51" s="48"/>
      <c r="AA51" s="14"/>
      <c r="AC51" s="21"/>
      <c r="AD51" s="21"/>
      <c r="AE51" s="16"/>
    </row>
    <row r="52" spans="1:31" ht="12.75" customHeight="1" x14ac:dyDescent="0.15">
      <c r="A52" s="38">
        <v>46</v>
      </c>
      <c r="B52" s="24">
        <v>66</v>
      </c>
      <c r="C52" s="50">
        <v>2.9282407407407406E-2</v>
      </c>
      <c r="D52" s="18" t="str">
        <f>VLOOKUP(Results!B52,Runners!$B$3:$F$142,2,FALSE)</f>
        <v>George</v>
      </c>
      <c r="E52" s="18" t="str">
        <f>VLOOKUP(B52,Runners!$B$3:$F$142,3,FALSE)</f>
        <v>Pickering</v>
      </c>
      <c r="F52" s="18" t="str">
        <f>VLOOKUP(B52,Runners!$B$3:$F$142,4,FALSE)</f>
        <v>CDF Runners</v>
      </c>
      <c r="G52" s="18" t="str">
        <f>VLOOKUP(B52,Runners!$B$3:$F$142,5,FALSE)</f>
        <v>MSEN</v>
      </c>
      <c r="H52" s="47">
        <f t="shared" si="1"/>
        <v>74.110671936758891</v>
      </c>
      <c r="I52" s="18">
        <v>40</v>
      </c>
      <c r="J52" s="18"/>
      <c r="K52" s="18"/>
      <c r="L52" s="48"/>
      <c r="M52" s="48">
        <v>24</v>
      </c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14"/>
      <c r="AC52" s="21"/>
      <c r="AD52" s="21"/>
      <c r="AE52" s="16"/>
    </row>
    <row r="53" spans="1:31" ht="12.75" customHeight="1" x14ac:dyDescent="0.15">
      <c r="A53" s="38">
        <v>47</v>
      </c>
      <c r="B53" s="24">
        <v>137</v>
      </c>
      <c r="C53" s="46">
        <v>2.9456018518518517E-2</v>
      </c>
      <c r="D53" s="18" t="str">
        <f>VLOOKUP(Results!B53,Runners!$B$3:$F$142,2,FALSE)</f>
        <v>Dave</v>
      </c>
      <c r="E53" s="18" t="str">
        <f>VLOOKUP(B53,Runners!$B$3:$F$142,3,FALSE)</f>
        <v>Austin</v>
      </c>
      <c r="F53" s="18" t="str">
        <f>VLOOKUP(B53,Runners!$B$3:$F$142,4,FALSE)</f>
        <v>Chepstow Harriers</v>
      </c>
      <c r="G53" s="18" t="str">
        <f>VLOOKUP(B53,Runners!$B$3:$F$142,5,FALSE)</f>
        <v>M50</v>
      </c>
      <c r="H53" s="47">
        <f t="shared" si="1"/>
        <v>73.673870333988205</v>
      </c>
      <c r="I53" s="18">
        <v>41</v>
      </c>
      <c r="J53" s="18"/>
      <c r="K53" s="18"/>
      <c r="L53" s="48"/>
      <c r="M53" s="48"/>
      <c r="N53" s="48"/>
      <c r="O53" s="48">
        <v>5</v>
      </c>
      <c r="P53" s="48"/>
      <c r="Q53" s="48"/>
      <c r="R53" s="48"/>
      <c r="S53" s="48"/>
      <c r="T53" s="48"/>
      <c r="U53" s="48"/>
      <c r="V53" s="48"/>
      <c r="W53" s="59"/>
      <c r="X53" s="48"/>
      <c r="Y53" s="48"/>
      <c r="Z53" s="48"/>
      <c r="AA53" s="14"/>
      <c r="AC53" s="21"/>
      <c r="AD53" s="21"/>
      <c r="AE53" s="16"/>
    </row>
    <row r="54" spans="1:31" ht="12.75" customHeight="1" x14ac:dyDescent="0.15">
      <c r="A54" s="68">
        <v>48</v>
      </c>
      <c r="B54" s="69">
        <v>32</v>
      </c>
      <c r="C54" s="74">
        <v>2.9513888888888892E-2</v>
      </c>
      <c r="D54" s="71" t="str">
        <f>VLOOKUP(Results!B54,Runners!$B$3:$F$142,2,FALSE)</f>
        <v>Vicki</v>
      </c>
      <c r="E54" s="71" t="str">
        <f>VLOOKUP(B54,Runners!$B$3:$F$142,3,FALSE)</f>
        <v>Wilson</v>
      </c>
      <c r="F54" s="71">
        <f>VLOOKUP(B54,Runners!$B$3:$F$142,4,FALSE)</f>
        <v>0</v>
      </c>
      <c r="G54" s="71" t="str">
        <f>VLOOKUP(B54,Runners!$B$3:$F$142,5,FALSE)</f>
        <v>W40</v>
      </c>
      <c r="H54" s="72">
        <f t="shared" si="1"/>
        <v>73.52941176470587</v>
      </c>
      <c r="I54" s="71"/>
      <c r="J54" s="71"/>
      <c r="K54" s="71"/>
      <c r="L54" s="73"/>
      <c r="M54" s="73"/>
      <c r="N54" s="73"/>
      <c r="O54" s="73"/>
      <c r="P54" s="73"/>
      <c r="Q54" s="73"/>
      <c r="R54" s="73"/>
      <c r="S54" s="73">
        <v>7</v>
      </c>
      <c r="T54" s="73"/>
      <c r="U54" s="73"/>
      <c r="V54" s="73"/>
      <c r="W54" s="75"/>
      <c r="X54" s="73">
        <v>1</v>
      </c>
      <c r="Y54" s="48"/>
      <c r="Z54" s="48"/>
      <c r="AA54" s="14"/>
      <c r="AC54" s="21"/>
      <c r="AD54" s="21"/>
      <c r="AE54" s="16"/>
    </row>
    <row r="55" spans="1:31" ht="16" x14ac:dyDescent="0.15">
      <c r="A55" s="38">
        <v>49</v>
      </c>
      <c r="B55" s="24">
        <v>29</v>
      </c>
      <c r="C55" s="46">
        <v>2.9664351851851855E-2</v>
      </c>
      <c r="D55" s="18" t="str">
        <f>VLOOKUP(Results!B55,Runners!$B$3:$F$142,2,FALSE)</f>
        <v>Sarah</v>
      </c>
      <c r="E55" s="18" t="str">
        <f>VLOOKUP(B55,Runners!$B$3:$F$142,3,FALSE)</f>
        <v>Bell</v>
      </c>
      <c r="F55" s="18" t="str">
        <f>VLOOKUP(B55,Runners!$B$3:$F$142,4,FALSE)</f>
        <v>Chepstow Harriers</v>
      </c>
      <c r="G55" s="18" t="str">
        <f>VLOOKUP(B55,Runners!$B$3:$F$142,5,FALSE)</f>
        <v>W40</v>
      </c>
      <c r="H55" s="47">
        <f t="shared" si="1"/>
        <v>73.156457276628942</v>
      </c>
      <c r="I55" s="18"/>
      <c r="J55" s="18"/>
      <c r="K55" s="18"/>
      <c r="L55" s="48"/>
      <c r="M55" s="48"/>
      <c r="N55" s="48"/>
      <c r="O55" s="48"/>
      <c r="P55" s="48"/>
      <c r="Q55" s="48"/>
      <c r="R55" s="48"/>
      <c r="S55" s="48">
        <v>8</v>
      </c>
      <c r="T55" s="48"/>
      <c r="U55" s="48"/>
      <c r="V55" s="48"/>
      <c r="W55" s="14"/>
      <c r="X55" s="48">
        <v>2</v>
      </c>
      <c r="Y55" s="48"/>
      <c r="Z55" s="48"/>
      <c r="AA55" s="14"/>
      <c r="AC55" s="21"/>
      <c r="AD55" s="21"/>
      <c r="AE55" s="16"/>
    </row>
    <row r="56" spans="1:31" ht="12.75" customHeight="1" x14ac:dyDescent="0.15">
      <c r="A56" s="38">
        <v>50</v>
      </c>
      <c r="B56" s="24">
        <v>144</v>
      </c>
      <c r="C56" s="46">
        <v>2.9768518518518517E-2</v>
      </c>
      <c r="D56" s="18" t="str">
        <f>VLOOKUP(Results!B56,Runners!$B$3:$F$142,2,FALSE)</f>
        <v>Martin</v>
      </c>
      <c r="E56" s="18" t="str">
        <f>VLOOKUP(B56,Runners!$B$3:$F$142,3,FALSE)</f>
        <v>Woodhead</v>
      </c>
      <c r="F56" s="18" t="str">
        <f>VLOOKUP(B56,Runners!$B$3:$F$142,4,FALSE)</f>
        <v>Mynydd Du</v>
      </c>
      <c r="G56" s="18" t="str">
        <f>VLOOKUP(B56,Runners!$B$3:$F$142,5,FALSE)</f>
        <v>M60</v>
      </c>
      <c r="H56" s="47">
        <f t="shared" si="1"/>
        <v>72.900466562986011</v>
      </c>
      <c r="I56" s="18">
        <v>42</v>
      </c>
      <c r="J56" s="18"/>
      <c r="K56" s="18"/>
      <c r="L56" s="48"/>
      <c r="M56" s="48"/>
      <c r="N56" s="48"/>
      <c r="O56" s="48"/>
      <c r="P56" s="48">
        <v>2</v>
      </c>
      <c r="Q56" s="48"/>
      <c r="R56" s="48"/>
      <c r="S56" s="48"/>
      <c r="T56" s="48"/>
      <c r="U56" s="48"/>
      <c r="V56" s="48"/>
      <c r="X56" s="48"/>
      <c r="Y56" s="48"/>
      <c r="Z56" s="48"/>
      <c r="AA56" s="14"/>
      <c r="AC56" s="21"/>
      <c r="AD56" s="21"/>
    </row>
    <row r="57" spans="1:31" ht="12.75" customHeight="1" x14ac:dyDescent="0.15">
      <c r="A57" s="38">
        <v>51</v>
      </c>
      <c r="B57" s="24">
        <v>28</v>
      </c>
      <c r="C57" s="50">
        <v>3.0127314814814815E-2</v>
      </c>
      <c r="D57" s="18" t="str">
        <f>VLOOKUP(Results!B57,Runners!$B$3:$F$142,2,FALSE)</f>
        <v>Donna</v>
      </c>
      <c r="E57" s="18" t="str">
        <f>VLOOKUP(B57,Runners!$B$3:$F$142,3,FALSE)</f>
        <v>Grant</v>
      </c>
      <c r="F57" s="18" t="str">
        <f>VLOOKUP(B57,Runners!$B$3:$F$142,4,FALSE)</f>
        <v>Mynyddwyr De Cymru (MDC)</v>
      </c>
      <c r="G57" s="18" t="str">
        <f>VLOOKUP(B57,Runners!$B$3:$F$142,5,FALSE)</f>
        <v>W40</v>
      </c>
      <c r="H57" s="47">
        <f t="shared" si="1"/>
        <v>72.032270457164799</v>
      </c>
      <c r="I57" s="18"/>
      <c r="J57" s="18"/>
      <c r="K57" s="18"/>
      <c r="L57" s="48"/>
      <c r="M57" s="48"/>
      <c r="N57" s="48"/>
      <c r="O57" s="48"/>
      <c r="P57" s="48"/>
      <c r="Q57" s="48"/>
      <c r="R57" s="48"/>
      <c r="S57" s="48">
        <v>9</v>
      </c>
      <c r="T57" s="48"/>
      <c r="U57" s="48"/>
      <c r="V57" s="48"/>
      <c r="W57" s="14"/>
      <c r="X57" s="48">
        <v>3</v>
      </c>
      <c r="Y57" s="48"/>
      <c r="Z57" s="48"/>
      <c r="AA57" s="14"/>
      <c r="AC57" s="21"/>
      <c r="AD57" s="21"/>
    </row>
    <row r="58" spans="1:31" ht="12.75" customHeight="1" x14ac:dyDescent="0.15">
      <c r="A58" s="38">
        <v>52</v>
      </c>
      <c r="B58" s="24">
        <v>125</v>
      </c>
      <c r="C58" s="49">
        <v>3.0405092592592591E-2</v>
      </c>
      <c r="D58" s="18" t="str">
        <f>VLOOKUP(Results!B58,Runners!$B$3:$F$142,2,FALSE)</f>
        <v>James</v>
      </c>
      <c r="E58" s="18" t="str">
        <f>VLOOKUP(B58,Runners!$B$3:$F$142,3,FALSE)</f>
        <v>Tombs</v>
      </c>
      <c r="F58" s="18" t="str">
        <f>VLOOKUP(B58,Runners!$B$3:$F$142,4,FALSE)</f>
        <v>Cardiff Harlequins Trail Running Club</v>
      </c>
      <c r="G58" s="18" t="str">
        <f>VLOOKUP(B58,Runners!$B$3:$F$142,5,FALSE)</f>
        <v>M40</v>
      </c>
      <c r="H58" s="47">
        <f t="shared" si="1"/>
        <v>71.374191092500965</v>
      </c>
      <c r="I58" s="18">
        <v>43</v>
      </c>
      <c r="J58" s="18"/>
      <c r="K58" s="18"/>
      <c r="L58" s="48"/>
      <c r="M58" s="48"/>
      <c r="N58" s="48">
        <v>9</v>
      </c>
      <c r="O58" s="48"/>
      <c r="P58" s="48"/>
      <c r="Q58" s="48"/>
      <c r="R58" s="48"/>
      <c r="S58" s="48"/>
      <c r="T58" s="48"/>
      <c r="U58" s="48"/>
      <c r="V58" s="48"/>
      <c r="W58" s="14"/>
      <c r="X58" s="48"/>
      <c r="Y58" s="48"/>
      <c r="Z58" s="48"/>
      <c r="AA58" s="14"/>
      <c r="AC58" s="21"/>
      <c r="AD58" s="21"/>
    </row>
    <row r="59" spans="1:31" ht="12.75" customHeight="1" x14ac:dyDescent="0.15">
      <c r="A59" s="38">
        <v>53</v>
      </c>
      <c r="B59" s="24">
        <v>21</v>
      </c>
      <c r="C59" s="50">
        <v>3.0497685185185183E-2</v>
      </c>
      <c r="D59" s="18" t="str">
        <f>VLOOKUP(Results!B59,Runners!$B$3:$F$142,2,FALSE)</f>
        <v>Emma</v>
      </c>
      <c r="E59" s="18" t="str">
        <f>VLOOKUP(B59,Runners!$B$3:$F$142,3,FALSE)</f>
        <v>Walters</v>
      </c>
      <c r="F59" s="18" t="str">
        <f>VLOOKUP(B59,Runners!$B$3:$F$142,4,FALSE)</f>
        <v>Cardiff Harlequins Trail Running Club</v>
      </c>
      <c r="G59" s="18" t="str">
        <f>VLOOKUP(B59,Runners!$B$3:$F$142,5,FALSE)</f>
        <v>WSEN</v>
      </c>
      <c r="H59" s="47">
        <f t="shared" si="1"/>
        <v>71.157495256166996</v>
      </c>
      <c r="I59" s="18"/>
      <c r="J59" s="18"/>
      <c r="K59" s="18"/>
      <c r="L59" s="48"/>
      <c r="M59" s="48"/>
      <c r="N59" s="48"/>
      <c r="O59" s="48"/>
      <c r="P59" s="48"/>
      <c r="Q59" s="48"/>
      <c r="R59" s="48"/>
      <c r="S59" s="48">
        <v>10</v>
      </c>
      <c r="T59" s="48"/>
      <c r="U59" s="48"/>
      <c r="V59" s="48"/>
      <c r="W59" s="60">
        <v>4</v>
      </c>
      <c r="X59" s="48"/>
      <c r="Y59" s="48"/>
      <c r="Z59" s="48"/>
      <c r="AA59" s="14"/>
      <c r="AC59" s="21"/>
      <c r="AD59" s="21"/>
    </row>
    <row r="60" spans="1:31" ht="12.75" customHeight="1" x14ac:dyDescent="0.15">
      <c r="A60" s="38">
        <v>54</v>
      </c>
      <c r="B60" s="24">
        <v>86</v>
      </c>
      <c r="C60" s="46">
        <v>3.0671296296296294E-2</v>
      </c>
      <c r="D60" s="18" t="str">
        <f>VLOOKUP(Results!B60,Runners!$B$3:$F$142,2,FALSE)</f>
        <v>Joe</v>
      </c>
      <c r="E60" s="18" t="str">
        <f>VLOOKUP(B60,Runners!$B$3:$F$142,3,FALSE)</f>
        <v>Cook</v>
      </c>
      <c r="F60" s="18" t="str">
        <f>VLOOKUP(B60,Runners!$B$3:$F$142,4,FALSE)</f>
        <v>Cardiff Harlequins Trail Running Club</v>
      </c>
      <c r="G60" s="18" t="str">
        <f>VLOOKUP(B60,Runners!$B$3:$F$142,5,FALSE)</f>
        <v>MSEN</v>
      </c>
      <c r="H60" s="47">
        <f t="shared" si="1"/>
        <v>70.754716981132077</v>
      </c>
      <c r="I60" s="18">
        <v>44</v>
      </c>
      <c r="J60" s="18"/>
      <c r="K60" s="18"/>
      <c r="L60" s="48"/>
      <c r="M60" s="48">
        <v>25</v>
      </c>
      <c r="N60" s="48"/>
      <c r="O60" s="48"/>
      <c r="P60" s="48"/>
      <c r="Q60" s="48"/>
      <c r="R60" s="48"/>
      <c r="S60" s="48"/>
      <c r="T60" s="48"/>
      <c r="U60" s="48"/>
      <c r="V60" s="48"/>
      <c r="W60" s="14"/>
      <c r="X60" s="48"/>
      <c r="Y60" s="48"/>
      <c r="Z60" s="48"/>
      <c r="AA60" s="14"/>
      <c r="AC60" s="21"/>
      <c r="AD60" s="21"/>
    </row>
    <row r="61" spans="1:31" ht="12.75" customHeight="1" x14ac:dyDescent="0.15">
      <c r="A61" s="38">
        <v>55</v>
      </c>
      <c r="B61" s="24">
        <v>140</v>
      </c>
      <c r="C61" s="50">
        <v>3.0694444444444444E-2</v>
      </c>
      <c r="D61" s="18" t="str">
        <f>VLOOKUP(Results!B61,Runners!$B$3:$F$142,2,FALSE)</f>
        <v>Ian</v>
      </c>
      <c r="E61" s="18" t="str">
        <f>VLOOKUP(B61,Runners!$B$3:$F$142,3,FALSE)</f>
        <v>Macklin</v>
      </c>
      <c r="F61" s="18" t="str">
        <f>VLOOKUP(B61,Runners!$B$3:$F$142,4,FALSE)</f>
        <v>Mynyddwyr De Cymru (MDC)</v>
      </c>
      <c r="G61" s="18" t="str">
        <f>VLOOKUP(B61,Runners!$B$3:$F$142,5,FALSE)</f>
        <v>M50</v>
      </c>
      <c r="H61" s="47">
        <f t="shared" si="1"/>
        <v>70.701357466063342</v>
      </c>
      <c r="I61" s="18">
        <v>45</v>
      </c>
      <c r="J61" s="18"/>
      <c r="K61" s="18"/>
      <c r="L61" s="48"/>
      <c r="M61" s="48"/>
      <c r="N61" s="48"/>
      <c r="O61" s="48">
        <v>6</v>
      </c>
      <c r="P61" s="48"/>
      <c r="Q61" s="48"/>
      <c r="R61" s="48"/>
      <c r="S61" s="48"/>
      <c r="T61" s="48"/>
      <c r="U61" s="48"/>
      <c r="V61" s="48"/>
      <c r="W61" s="14"/>
      <c r="X61" s="48"/>
      <c r="Y61" s="48"/>
      <c r="Z61" s="48"/>
      <c r="AA61" s="14"/>
      <c r="AC61" s="21"/>
      <c r="AD61" s="21"/>
    </row>
    <row r="62" spans="1:31" ht="12.75" customHeight="1" x14ac:dyDescent="0.15">
      <c r="A62" s="38">
        <v>56</v>
      </c>
      <c r="B62" s="24">
        <v>23</v>
      </c>
      <c r="C62" s="50">
        <v>3.0995370370370371E-2</v>
      </c>
      <c r="D62" s="18" t="str">
        <f>VLOOKUP(Results!B62,Runners!$B$3:$F$142,2,FALSE)</f>
        <v>Emma</v>
      </c>
      <c r="E62" s="18" t="str">
        <f>VLOOKUP(B62,Runners!$B$3:$F$142,3,FALSE)</f>
        <v>Mcwilliams</v>
      </c>
      <c r="F62" s="18" t="str">
        <f>VLOOKUP(B62,Runners!$B$3:$F$142,4,FALSE)</f>
        <v>Mynydd Du</v>
      </c>
      <c r="G62" s="18" t="str">
        <f>VLOOKUP(B62,Runners!$B$3:$F$142,5,FALSE)</f>
        <v>W40</v>
      </c>
      <c r="H62" s="47">
        <f t="shared" si="1"/>
        <v>70.014936519790879</v>
      </c>
      <c r="I62" s="18"/>
      <c r="J62" s="18"/>
      <c r="K62" s="18"/>
      <c r="L62" s="48"/>
      <c r="M62" s="48"/>
      <c r="N62" s="48"/>
      <c r="O62" s="48"/>
      <c r="P62" s="48"/>
      <c r="Q62" s="48"/>
      <c r="R62" s="48"/>
      <c r="S62" s="48">
        <v>11</v>
      </c>
      <c r="T62" s="48"/>
      <c r="U62" s="48"/>
      <c r="V62" s="48"/>
      <c r="W62" s="14"/>
      <c r="X62" s="48">
        <v>4</v>
      </c>
      <c r="Y62" s="48"/>
      <c r="Z62" s="48"/>
      <c r="AA62" s="14"/>
      <c r="AC62" s="21"/>
      <c r="AD62" s="21"/>
    </row>
    <row r="63" spans="1:31" ht="12.75" customHeight="1" x14ac:dyDescent="0.15">
      <c r="A63" s="38">
        <v>57</v>
      </c>
      <c r="B63" s="24">
        <v>41</v>
      </c>
      <c r="C63" s="46">
        <v>3.1064814814814812E-2</v>
      </c>
      <c r="D63" s="18" t="str">
        <f>VLOOKUP(Results!B63,Runners!$B$3:$F$142,2,FALSE)</f>
        <v>Vanessa</v>
      </c>
      <c r="E63" s="18" t="str">
        <f>VLOOKUP(B63,Runners!$B$3:$F$142,3,FALSE)</f>
        <v>Lawson</v>
      </c>
      <c r="F63" s="18" t="str">
        <f>VLOOKUP(B63,Runners!$B$3:$F$142,4,FALSE)</f>
        <v>Chepstow Harriers</v>
      </c>
      <c r="G63" s="18" t="str">
        <f>VLOOKUP(B63,Runners!$B$3:$F$142,5,FALSE)</f>
        <v>W50</v>
      </c>
      <c r="H63" s="47">
        <f t="shared" si="1"/>
        <v>69.858420268256339</v>
      </c>
      <c r="I63" s="18"/>
      <c r="J63" s="18"/>
      <c r="K63" s="18"/>
      <c r="L63" s="48"/>
      <c r="M63" s="48"/>
      <c r="N63" s="48"/>
      <c r="O63" s="48"/>
      <c r="P63" s="48"/>
      <c r="Q63" s="48"/>
      <c r="R63" s="48"/>
      <c r="S63" s="48">
        <v>12</v>
      </c>
      <c r="T63" s="48"/>
      <c r="U63" s="48"/>
      <c r="V63" s="48"/>
      <c r="W63" s="14"/>
      <c r="X63" s="48"/>
      <c r="Y63" s="48">
        <v>4</v>
      </c>
      <c r="Z63" s="48"/>
      <c r="AA63" s="14"/>
      <c r="AC63" s="21"/>
      <c r="AD63" s="21"/>
    </row>
    <row r="64" spans="1:31" ht="12.75" customHeight="1" x14ac:dyDescent="0.15">
      <c r="A64" s="38">
        <v>58</v>
      </c>
      <c r="B64" s="24">
        <v>150</v>
      </c>
      <c r="C64" s="50">
        <v>3.123842592592593E-2</v>
      </c>
      <c r="D64" s="18" t="str">
        <f>VLOOKUP(Results!B64,Runners!$B$3:$F$142,2,FALSE)</f>
        <v>Bryan</v>
      </c>
      <c r="E64" s="18" t="str">
        <f>VLOOKUP(B64,Runners!$B$3:$F$142,3,FALSE)</f>
        <v>Stadden</v>
      </c>
      <c r="F64" s="18" t="str">
        <f>VLOOKUP(B64,Runners!$B$3:$F$142,4,FALSE)</f>
        <v>Mynydd Du</v>
      </c>
      <c r="G64" s="18" t="str">
        <f>VLOOKUP(B64,Runners!$B$3:$F$142,5,FALSE)</f>
        <v>M60</v>
      </c>
      <c r="H64" s="47">
        <f t="shared" si="1"/>
        <v>69.470174138569831</v>
      </c>
      <c r="I64" s="18">
        <v>46</v>
      </c>
      <c r="J64" s="18"/>
      <c r="K64" s="18"/>
      <c r="L64" s="48"/>
      <c r="M64" s="48"/>
      <c r="N64" s="48"/>
      <c r="O64" s="48"/>
      <c r="P64" s="48">
        <v>3</v>
      </c>
      <c r="Q64" s="48"/>
      <c r="R64" s="48"/>
      <c r="S64" s="48"/>
      <c r="T64" s="48"/>
      <c r="U64" s="48"/>
      <c r="V64" s="48"/>
      <c r="W64" s="14"/>
      <c r="X64" s="48"/>
      <c r="Y64" s="48"/>
      <c r="Z64" s="48"/>
      <c r="AA64" s="14"/>
      <c r="AC64" s="21"/>
      <c r="AD64" s="21"/>
    </row>
    <row r="65" spans="1:31" ht="12.75" customHeight="1" x14ac:dyDescent="0.15">
      <c r="A65" s="38">
        <v>59</v>
      </c>
      <c r="B65" s="24">
        <v>80</v>
      </c>
      <c r="C65" s="46">
        <v>3.1354166666666662E-2</v>
      </c>
      <c r="D65" s="18" t="str">
        <f>VLOOKUP(Results!B65,Runners!$B$3:$F$142,2,FALSE)</f>
        <v>Anh Quan</v>
      </c>
      <c r="E65" s="18" t="str">
        <f>VLOOKUP(B65,Runners!$B$3:$F$142,3,FALSE)</f>
        <v>Tran</v>
      </c>
      <c r="F65" s="18" t="str">
        <f>VLOOKUP(B65,Runners!$B$3:$F$142,4,FALSE)</f>
        <v>CDF Runners</v>
      </c>
      <c r="G65" s="18" t="str">
        <f>VLOOKUP(B65,Runners!$B$3:$F$142,5,FALSE)</f>
        <v>MSEN</v>
      </c>
      <c r="H65" s="47">
        <f t="shared" si="1"/>
        <v>69.213732004429687</v>
      </c>
      <c r="I65" s="18">
        <v>47</v>
      </c>
      <c r="J65" s="18"/>
      <c r="K65" s="18"/>
      <c r="L65" s="48"/>
      <c r="M65" s="48">
        <v>26</v>
      </c>
      <c r="N65" s="48"/>
      <c r="O65" s="48"/>
      <c r="P65" s="48"/>
      <c r="Q65" s="48"/>
      <c r="R65" s="48"/>
      <c r="S65" s="48"/>
      <c r="T65" s="48"/>
      <c r="U65" s="48"/>
      <c r="V65" s="48"/>
      <c r="W65" s="14"/>
      <c r="X65" s="48"/>
      <c r="Y65" s="48"/>
      <c r="Z65" s="48"/>
      <c r="AA65" s="14"/>
      <c r="AC65" s="21"/>
      <c r="AD65" s="21"/>
    </row>
    <row r="66" spans="1:31" ht="12.75" customHeight="1" x14ac:dyDescent="0.15">
      <c r="A66" s="68">
        <v>60</v>
      </c>
      <c r="B66" s="69">
        <v>54</v>
      </c>
      <c r="C66" s="70">
        <v>3.1458333333333331E-2</v>
      </c>
      <c r="D66" s="71" t="str">
        <f>VLOOKUP(Results!B66,Runners!$B$3:$F$142,2,FALSE)</f>
        <v>Nikki</v>
      </c>
      <c r="E66" s="71" t="str">
        <f>VLOOKUP(B66,Runners!$B$3:$F$142,3,FALSE)</f>
        <v>Childs</v>
      </c>
      <c r="F66" s="71" t="str">
        <f>VLOOKUP(B66,Runners!$B$3:$F$142,4,FALSE)</f>
        <v>Mynydd Du</v>
      </c>
      <c r="G66" s="71" t="str">
        <f>VLOOKUP(B66,Runners!$B$3:$F$142,5,FALSE)</f>
        <v>W60</v>
      </c>
      <c r="H66" s="72">
        <f t="shared" si="1"/>
        <v>68.984547461368663</v>
      </c>
      <c r="I66" s="71"/>
      <c r="J66" s="71"/>
      <c r="K66" s="71"/>
      <c r="L66" s="73"/>
      <c r="M66" s="73"/>
      <c r="N66" s="73"/>
      <c r="O66" s="73"/>
      <c r="P66" s="73"/>
      <c r="Q66" s="73"/>
      <c r="R66" s="73"/>
      <c r="S66" s="73">
        <v>13</v>
      </c>
      <c r="T66" s="73"/>
      <c r="U66" s="73"/>
      <c r="V66" s="73"/>
      <c r="W66" s="75"/>
      <c r="X66" s="73"/>
      <c r="Y66" s="73"/>
      <c r="Z66" s="73">
        <v>1</v>
      </c>
      <c r="AA66" s="14"/>
      <c r="AC66" s="21"/>
      <c r="AD66" s="21"/>
    </row>
    <row r="67" spans="1:31" ht="12.75" customHeight="1" x14ac:dyDescent="0.15">
      <c r="A67" s="38">
        <v>61</v>
      </c>
      <c r="B67" s="24">
        <v>53</v>
      </c>
      <c r="C67" s="50">
        <v>3.1458333333333331E-2</v>
      </c>
      <c r="D67" s="18" t="str">
        <f>VLOOKUP(Results!B67,Runners!$B$3:$F$142,2,FALSE)</f>
        <v>Hilary</v>
      </c>
      <c r="E67" s="18" t="str">
        <f>VLOOKUP(B67,Runners!$B$3:$F$142,3,FALSE)</f>
        <v>Keogh</v>
      </c>
      <c r="F67" s="18" t="str">
        <f>VLOOKUP(B67,Runners!$B$3:$F$142,4,FALSE)</f>
        <v>Mynydd Du</v>
      </c>
      <c r="G67" s="18" t="str">
        <f>VLOOKUP(B67,Runners!$B$3:$F$142,5,FALSE)</f>
        <v>W60</v>
      </c>
      <c r="H67" s="47">
        <f t="shared" si="1"/>
        <v>68.984547461368663</v>
      </c>
      <c r="I67" s="18"/>
      <c r="J67" s="18"/>
      <c r="K67" s="18"/>
      <c r="L67" s="48"/>
      <c r="M67" s="48"/>
      <c r="N67" s="48"/>
      <c r="O67" s="48"/>
      <c r="P67" s="48"/>
      <c r="Q67" s="48"/>
      <c r="R67" s="48"/>
      <c r="S67" s="48">
        <v>14</v>
      </c>
      <c r="T67" s="48"/>
      <c r="U67" s="48"/>
      <c r="V67" s="48"/>
      <c r="W67" s="14"/>
      <c r="X67" s="48"/>
      <c r="Y67" s="48"/>
      <c r="Z67" s="48">
        <v>2</v>
      </c>
      <c r="AA67" s="14"/>
      <c r="AC67" s="21"/>
      <c r="AD67" s="21"/>
    </row>
    <row r="68" spans="1:31" ht="12.75" customHeight="1" x14ac:dyDescent="0.15">
      <c r="A68" s="38">
        <v>62</v>
      </c>
      <c r="B68" s="24">
        <v>25</v>
      </c>
      <c r="C68" s="50">
        <v>3.1516203703703706E-2</v>
      </c>
      <c r="D68" s="18" t="str">
        <f>VLOOKUP(Results!B68,Runners!$B$3:$F$142,2,FALSE)</f>
        <v>Caroline</v>
      </c>
      <c r="E68" s="18" t="str">
        <f>VLOOKUP(B68,Runners!$B$3:$F$142,3,FALSE)</f>
        <v>Duder</v>
      </c>
      <c r="F68" s="18" t="str">
        <f>VLOOKUP(B68,Runners!$B$3:$F$142,4,FALSE)</f>
        <v>Chepstow Harriers</v>
      </c>
      <c r="G68" s="18" t="str">
        <f>VLOOKUP(B68,Runners!$B$3:$F$142,5,FALSE)</f>
        <v>W40</v>
      </c>
      <c r="H68" s="47">
        <f t="shared" si="1"/>
        <v>68.857877341167821</v>
      </c>
      <c r="I68" s="18"/>
      <c r="J68" s="18"/>
      <c r="K68" s="18"/>
      <c r="L68" s="48"/>
      <c r="M68" s="48"/>
      <c r="N68" s="48"/>
      <c r="O68" s="48"/>
      <c r="P68" s="48"/>
      <c r="Q68" s="48"/>
      <c r="R68" s="48"/>
      <c r="S68" s="48">
        <v>15</v>
      </c>
      <c r="T68" s="48"/>
      <c r="U68" s="48"/>
      <c r="V68" s="48"/>
      <c r="W68" s="14"/>
      <c r="X68" s="48">
        <v>5</v>
      </c>
      <c r="Y68" s="48"/>
      <c r="Z68" s="48"/>
      <c r="AA68" s="14"/>
      <c r="AC68" s="21"/>
      <c r="AD68" s="21"/>
    </row>
    <row r="69" spans="1:31" ht="12.75" customHeight="1" x14ac:dyDescent="0.15">
      <c r="A69" s="38">
        <v>63</v>
      </c>
      <c r="B69" s="24">
        <v>6</v>
      </c>
      <c r="C69" s="50">
        <v>3.1574074074074074E-2</v>
      </c>
      <c r="D69" s="18" t="str">
        <f>VLOOKUP(Results!B69,Runners!$B$3:$F$142,2,FALSE)</f>
        <v>Ruth</v>
      </c>
      <c r="E69" s="18" t="str">
        <f>VLOOKUP(B69,Runners!$B$3:$F$142,3,FALSE)</f>
        <v>Richardson</v>
      </c>
      <c r="F69" s="18" t="str">
        <f>VLOOKUP(B69,Runners!$B$3:$F$142,4,FALSE)</f>
        <v>Chepstow Harriers</v>
      </c>
      <c r="G69" s="18" t="str">
        <f>VLOOKUP(B69,Runners!$B$3:$F$142,5,FALSE)</f>
        <v>WSEN</v>
      </c>
      <c r="H69" s="47">
        <f t="shared" si="1"/>
        <v>68.731671554252188</v>
      </c>
      <c r="I69" s="18"/>
      <c r="J69" s="18"/>
      <c r="K69" s="18"/>
      <c r="L69" s="48"/>
      <c r="M69" s="48"/>
      <c r="N69" s="48"/>
      <c r="O69" s="48"/>
      <c r="P69" s="48"/>
      <c r="Q69" s="48"/>
      <c r="R69" s="48"/>
      <c r="S69" s="48">
        <v>16</v>
      </c>
      <c r="T69" s="48"/>
      <c r="U69" s="48"/>
      <c r="V69" s="48"/>
      <c r="W69" s="60">
        <v>5</v>
      </c>
      <c r="X69" s="48"/>
      <c r="Y69" s="48"/>
      <c r="Z69" s="48"/>
      <c r="AA69" s="14"/>
      <c r="AC69" s="21"/>
      <c r="AD69" s="21"/>
    </row>
    <row r="70" spans="1:31" ht="12.75" customHeight="1" x14ac:dyDescent="0.15">
      <c r="A70" s="38">
        <v>64</v>
      </c>
      <c r="B70" s="24">
        <v>130</v>
      </c>
      <c r="C70" s="50">
        <v>3.1620370370370368E-2</v>
      </c>
      <c r="D70" s="18" t="str">
        <f>VLOOKUP(Results!B70,Runners!$B$3:$F$142,2,FALSE)</f>
        <v>Harro</v>
      </c>
      <c r="E70" s="18" t="str">
        <f>VLOOKUP(B70,Runners!$B$3:$F$142,3,FALSE)</f>
        <v>Veldman</v>
      </c>
      <c r="F70" s="18" t="str">
        <f>VLOOKUP(B70,Runners!$B$3:$F$142,4,FALSE)</f>
        <v>Westbury Harriers</v>
      </c>
      <c r="G70" s="18" t="str">
        <f>VLOOKUP(B70,Runners!$B$3:$F$142,5,FALSE)</f>
        <v>M40</v>
      </c>
      <c r="H70" s="47">
        <f t="shared" si="1"/>
        <v>68.631039531478777</v>
      </c>
      <c r="I70" s="18">
        <v>48</v>
      </c>
      <c r="J70" s="18"/>
      <c r="K70" s="18"/>
      <c r="L70" s="48"/>
      <c r="M70" s="48"/>
      <c r="N70" s="48">
        <v>10</v>
      </c>
      <c r="O70" s="48"/>
      <c r="P70" s="48"/>
      <c r="Q70" s="48"/>
      <c r="R70" s="48"/>
      <c r="S70" s="48"/>
      <c r="T70" s="48"/>
      <c r="U70" s="48"/>
      <c r="V70" s="48"/>
      <c r="W70" s="14"/>
      <c r="X70" s="48"/>
      <c r="Y70" s="48"/>
      <c r="Z70" s="48"/>
      <c r="AA70" s="14"/>
      <c r="AC70" s="21"/>
      <c r="AD70" s="21"/>
    </row>
    <row r="71" spans="1:31" ht="12.75" customHeight="1" x14ac:dyDescent="0.15">
      <c r="A71" s="38">
        <v>65</v>
      </c>
      <c r="B71" s="24">
        <v>12</v>
      </c>
      <c r="C71" s="50">
        <v>3.1886574074074074E-2</v>
      </c>
      <c r="D71" s="18" t="str">
        <f>VLOOKUP(Results!B71,Runners!$B$3:$F$142,2,FALSE)</f>
        <v>Florence</v>
      </c>
      <c r="E71" s="18" t="str">
        <f>VLOOKUP(B71,Runners!$B$3:$F$142,3,FALSE)</f>
        <v>Haines</v>
      </c>
      <c r="F71" s="18">
        <f>VLOOKUP(B71,Runners!$B$3:$F$142,4,FALSE)</f>
        <v>0</v>
      </c>
      <c r="G71" s="18" t="str">
        <f>VLOOKUP(B71,Runners!$B$3:$F$142,5,FALSE)</f>
        <v>WSEN</v>
      </c>
      <c r="H71" s="47">
        <f t="shared" ref="H71:H102" si="2">(1+($H$128-C71)/C71)*100</f>
        <v>68.058076225045369</v>
      </c>
      <c r="I71" s="18"/>
      <c r="J71" s="18"/>
      <c r="K71" s="18"/>
      <c r="L71" s="48"/>
      <c r="M71" s="48"/>
      <c r="N71" s="48"/>
      <c r="O71" s="48"/>
      <c r="P71" s="48"/>
      <c r="Q71" s="48"/>
      <c r="R71" s="48"/>
      <c r="S71" s="48">
        <v>17</v>
      </c>
      <c r="T71" s="48"/>
      <c r="U71" s="48"/>
      <c r="V71" s="48"/>
      <c r="W71" s="60">
        <v>6</v>
      </c>
      <c r="X71" s="48"/>
      <c r="Y71" s="48"/>
      <c r="Z71" s="48"/>
      <c r="AA71" s="14"/>
      <c r="AC71" s="21"/>
      <c r="AD71" s="21"/>
    </row>
    <row r="72" spans="1:31" ht="12.75" customHeight="1" x14ac:dyDescent="0.15">
      <c r="A72" s="38">
        <v>66</v>
      </c>
      <c r="B72" s="24">
        <v>67</v>
      </c>
      <c r="C72" s="50">
        <v>3.2118055555555559E-2</v>
      </c>
      <c r="D72" s="18" t="str">
        <f>VLOOKUP(Results!B72,Runners!$B$3:$F$142,2,FALSE)</f>
        <v>Daniel</v>
      </c>
      <c r="E72" s="18" t="str">
        <f>VLOOKUP(B72,Runners!$B$3:$F$142,3,FALSE)</f>
        <v>McDowell</v>
      </c>
      <c r="F72" s="18">
        <f>VLOOKUP(B72,Runners!$B$3:$F$142,4,FALSE)</f>
        <v>0</v>
      </c>
      <c r="G72" s="18" t="str">
        <f>VLOOKUP(B72,Runners!$B$3:$F$142,5,FALSE)</f>
        <v>MSEN</v>
      </c>
      <c r="H72" s="47">
        <f t="shared" si="2"/>
        <v>67.567567567567551</v>
      </c>
      <c r="I72" s="18">
        <v>49</v>
      </c>
      <c r="J72" s="18"/>
      <c r="K72" s="18"/>
      <c r="L72" s="48"/>
      <c r="M72" s="48">
        <v>27</v>
      </c>
      <c r="N72" s="48"/>
      <c r="O72" s="48"/>
      <c r="P72" s="48"/>
      <c r="Q72" s="48"/>
      <c r="R72" s="48"/>
      <c r="S72" s="48"/>
      <c r="T72" s="48"/>
      <c r="U72" s="48"/>
      <c r="V72" s="48"/>
      <c r="W72" s="14"/>
      <c r="X72" s="48"/>
      <c r="Y72" s="48"/>
      <c r="Z72" s="48"/>
      <c r="AA72" s="14"/>
      <c r="AC72" s="21"/>
      <c r="AD72" s="21"/>
    </row>
    <row r="73" spans="1:31" ht="12.75" customHeight="1" x14ac:dyDescent="0.15">
      <c r="A73" s="61">
        <v>67</v>
      </c>
      <c r="B73" s="62">
        <v>154</v>
      </c>
      <c r="C73" s="63">
        <v>3.2256944444444442E-2</v>
      </c>
      <c r="D73" s="64" t="str">
        <f>VLOOKUP(Results!B73,Runners!$B$3:$F$142,2,FALSE)</f>
        <v>Don</v>
      </c>
      <c r="E73" s="64" t="str">
        <f>VLOOKUP(B73,Runners!$B$3:$F$142,3,FALSE)</f>
        <v>Powell</v>
      </c>
      <c r="F73" s="64" t="str">
        <f>VLOOKUP(B73,Runners!$B$3:$F$142,4,FALSE)</f>
        <v>Basingstoke &amp; Mid Hants AC</v>
      </c>
      <c r="G73" s="64" t="str">
        <f>VLOOKUP(B73,Runners!$B$3:$F$142,5,FALSE)</f>
        <v>M70</v>
      </c>
      <c r="H73" s="65">
        <f t="shared" si="2"/>
        <v>67.276641550053824</v>
      </c>
      <c r="I73" s="64">
        <v>50</v>
      </c>
      <c r="J73" s="64"/>
      <c r="K73" s="64"/>
      <c r="L73" s="67"/>
      <c r="M73" s="67"/>
      <c r="N73" s="67"/>
      <c r="O73" s="67"/>
      <c r="P73" s="67"/>
      <c r="Q73" s="67">
        <v>1</v>
      </c>
      <c r="R73" s="48"/>
      <c r="S73" s="48"/>
      <c r="T73" s="48"/>
      <c r="U73" s="48"/>
      <c r="V73" s="48"/>
      <c r="W73" s="14"/>
      <c r="X73" s="48"/>
      <c r="Y73" s="48"/>
      <c r="Z73" s="48"/>
      <c r="AA73" s="14"/>
      <c r="AC73" s="21"/>
      <c r="AD73" s="21"/>
    </row>
    <row r="74" spans="1:31" ht="12.75" customHeight="1" x14ac:dyDescent="0.15">
      <c r="A74" s="38">
        <v>68</v>
      </c>
      <c r="B74" s="24">
        <v>5</v>
      </c>
      <c r="C74" s="50">
        <v>3.2372685185185185E-2</v>
      </c>
      <c r="D74" s="18" t="str">
        <f>VLOOKUP(Results!B74,Runners!$B$3:$F$142,2,FALSE)</f>
        <v>Amy</v>
      </c>
      <c r="E74" s="18" t="str">
        <f>VLOOKUP(B74,Runners!$B$3:$F$142,3,FALSE)</f>
        <v>Cox</v>
      </c>
      <c r="F74" s="18" t="str">
        <f>VLOOKUP(B74,Runners!$B$3:$F$142,4,FALSE)</f>
        <v>CDF Runners</v>
      </c>
      <c r="G74" s="18" t="str">
        <f>VLOOKUP(B74,Runners!$B$3:$F$142,5,FALSE)</f>
        <v>WSEN</v>
      </c>
      <c r="H74" s="47">
        <f t="shared" si="2"/>
        <v>67.036110117983554</v>
      </c>
      <c r="I74" s="18"/>
      <c r="J74" s="18"/>
      <c r="K74" s="18"/>
      <c r="L74" s="48"/>
      <c r="M74" s="48"/>
      <c r="N74" s="48"/>
      <c r="O74" s="48"/>
      <c r="P74" s="48"/>
      <c r="Q74" s="48"/>
      <c r="R74" s="48"/>
      <c r="S74" s="48">
        <v>18</v>
      </c>
      <c r="T74" s="48"/>
      <c r="U74" s="48"/>
      <c r="V74" s="48"/>
      <c r="W74" s="60">
        <v>7</v>
      </c>
      <c r="X74" s="48"/>
      <c r="Y74" s="48"/>
      <c r="Z74" s="48"/>
      <c r="AA74" s="14"/>
      <c r="AC74" s="21"/>
      <c r="AD74" s="21"/>
    </row>
    <row r="75" spans="1:31" ht="12.75" customHeight="1" x14ac:dyDescent="0.15">
      <c r="A75" s="38">
        <v>69</v>
      </c>
      <c r="B75" s="24">
        <v>48</v>
      </c>
      <c r="C75" s="50">
        <v>3.2499999999999994E-2</v>
      </c>
      <c r="D75" s="18" t="str">
        <f>VLOOKUP(Results!B75,Runners!$B$3:$F$142,2,FALSE)</f>
        <v>Jane</v>
      </c>
      <c r="E75" s="18" t="str">
        <f>VLOOKUP(B75,Runners!$B$3:$F$142,3,FALSE)</f>
        <v>Roscoe</v>
      </c>
      <c r="F75" s="18" t="str">
        <f>VLOOKUP(B75,Runners!$B$3:$F$142,4,FALSE)</f>
        <v>Chepstow Harriers</v>
      </c>
      <c r="G75" s="18" t="str">
        <f>VLOOKUP(B75,Runners!$B$3:$F$142,5,FALSE)</f>
        <v>W50</v>
      </c>
      <c r="H75" s="47">
        <f t="shared" si="2"/>
        <v>66.773504273504287</v>
      </c>
      <c r="I75" s="18"/>
      <c r="J75" s="18"/>
      <c r="K75" s="18"/>
      <c r="L75" s="48"/>
      <c r="M75" s="48"/>
      <c r="N75" s="48"/>
      <c r="O75" s="48"/>
      <c r="P75" s="48"/>
      <c r="Q75" s="48"/>
      <c r="R75" s="48"/>
      <c r="S75" s="48">
        <v>19</v>
      </c>
      <c r="T75" s="48"/>
      <c r="U75" s="48"/>
      <c r="V75" s="48"/>
      <c r="W75" s="14"/>
      <c r="X75" s="48"/>
      <c r="Y75" s="48">
        <v>5</v>
      </c>
      <c r="Z75" s="48"/>
      <c r="AA75" s="14"/>
      <c r="AC75" s="21"/>
      <c r="AD75" s="21"/>
    </row>
    <row r="76" spans="1:31" ht="12.75" customHeight="1" x14ac:dyDescent="0.15">
      <c r="A76" s="38">
        <v>70</v>
      </c>
      <c r="B76" s="24">
        <v>121</v>
      </c>
      <c r="C76" s="46">
        <v>3.3101851851851848E-2</v>
      </c>
      <c r="D76" s="18" t="str">
        <f>VLOOKUP(Results!B76,Runners!$B$3:$F$142,2,FALSE)</f>
        <v>Gavin</v>
      </c>
      <c r="E76" s="18" t="str">
        <f>VLOOKUP(B76,Runners!$B$3:$F$142,3,FALSE)</f>
        <v>Ellis</v>
      </c>
      <c r="F76" s="18" t="str">
        <f>VLOOKUP(B76,Runners!$B$3:$F$142,4,FALSE)</f>
        <v>Chepstow Harriers</v>
      </c>
      <c r="G76" s="18" t="str">
        <f>VLOOKUP(B76,Runners!$B$3:$F$142,5,FALSE)</f>
        <v>M40</v>
      </c>
      <c r="H76" s="47">
        <f t="shared" si="2"/>
        <v>65.55944055944056</v>
      </c>
      <c r="I76" s="18">
        <v>51</v>
      </c>
      <c r="J76" s="18"/>
      <c r="K76" s="18"/>
      <c r="L76" s="48"/>
      <c r="M76" s="48"/>
      <c r="N76" s="48">
        <v>11</v>
      </c>
      <c r="O76" s="48"/>
      <c r="P76" s="48"/>
      <c r="Q76" s="48"/>
      <c r="R76" s="48"/>
      <c r="S76" s="48"/>
      <c r="T76" s="48"/>
      <c r="U76" s="48"/>
      <c r="V76" s="48"/>
      <c r="W76" s="14"/>
      <c r="X76" s="48"/>
      <c r="Y76" s="48"/>
      <c r="Z76" s="48"/>
      <c r="AA76" s="14"/>
      <c r="AC76" s="21"/>
      <c r="AD76" s="21"/>
    </row>
    <row r="77" spans="1:31" ht="12.75" customHeight="1" x14ac:dyDescent="0.15">
      <c r="A77" s="38">
        <v>71</v>
      </c>
      <c r="B77" s="24">
        <v>37</v>
      </c>
      <c r="C77" s="50">
        <v>3.3263888888888891E-2</v>
      </c>
      <c r="D77" s="18" t="str">
        <f>VLOOKUP(Results!B77,Runners!$B$3:$F$142,2,FALSE)</f>
        <v>Brigitte</v>
      </c>
      <c r="E77" s="18" t="str">
        <f>VLOOKUP(B77,Runners!$B$3:$F$142,3,FALSE)</f>
        <v>Allen</v>
      </c>
      <c r="F77" s="18" t="str">
        <f>VLOOKUP(B77,Runners!$B$3:$F$142,4,FALSE)</f>
        <v>Chepstow Harriers</v>
      </c>
      <c r="G77" s="18" t="str">
        <f>VLOOKUP(B77,Runners!$B$3:$F$142,5,FALSE)</f>
        <v>W50</v>
      </c>
      <c r="H77" s="47">
        <f t="shared" si="2"/>
        <v>65.240083507306878</v>
      </c>
      <c r="I77" s="18"/>
      <c r="J77" s="18"/>
      <c r="K77" s="18"/>
      <c r="L77" s="48"/>
      <c r="M77" s="48"/>
      <c r="N77" s="48"/>
      <c r="O77" s="48"/>
      <c r="P77" s="48"/>
      <c r="Q77" s="48"/>
      <c r="R77" s="48"/>
      <c r="S77" s="48">
        <v>20</v>
      </c>
      <c r="T77" s="48"/>
      <c r="U77" s="48"/>
      <c r="V77" s="48"/>
      <c r="W77" s="14"/>
      <c r="X77" s="48"/>
      <c r="Y77" s="48">
        <v>6</v>
      </c>
      <c r="Z77" s="48"/>
      <c r="AA77" s="14"/>
      <c r="AC77" s="21"/>
      <c r="AD77" s="21"/>
    </row>
    <row r="78" spans="1:31" ht="12.75" customHeight="1" x14ac:dyDescent="0.15">
      <c r="A78" s="38">
        <v>72</v>
      </c>
      <c r="B78" s="24">
        <v>147</v>
      </c>
      <c r="C78" s="50">
        <v>3.3564814814814818E-2</v>
      </c>
      <c r="D78" s="18" t="str">
        <f>VLOOKUP(Results!B78,Runners!$B$3:$F$142,2,FALSE)</f>
        <v>Andy</v>
      </c>
      <c r="E78" s="18" t="str">
        <f>VLOOKUP(B78,Runners!$B$3:$F$142,3,FALSE)</f>
        <v>Stott</v>
      </c>
      <c r="F78" s="18" t="str">
        <f>VLOOKUP(B78,Runners!$B$3:$F$142,4,FALSE)</f>
        <v>Mynyddwyr De Cymru (MDC)</v>
      </c>
      <c r="G78" s="18" t="str">
        <f>VLOOKUP(B78,Runners!$B$3:$F$142,5,FALSE)</f>
        <v>M60</v>
      </c>
      <c r="H78" s="47">
        <f t="shared" si="2"/>
        <v>64.655172413793096</v>
      </c>
      <c r="I78" s="18">
        <v>52</v>
      </c>
      <c r="J78" s="18"/>
      <c r="K78" s="18"/>
      <c r="L78" s="48"/>
      <c r="M78" s="48"/>
      <c r="N78" s="48"/>
      <c r="O78" s="48"/>
      <c r="P78" s="48">
        <v>4</v>
      </c>
      <c r="Q78" s="48"/>
      <c r="R78" s="48"/>
      <c r="S78" s="48"/>
      <c r="T78" s="48"/>
      <c r="U78" s="48"/>
      <c r="V78" s="48"/>
      <c r="W78" s="14"/>
      <c r="X78" s="48"/>
      <c r="Y78" s="48"/>
      <c r="Z78" s="48"/>
      <c r="AA78" s="14"/>
      <c r="AC78" s="21"/>
      <c r="AD78" s="21"/>
      <c r="AE78" s="43"/>
    </row>
    <row r="79" spans="1:31" ht="12.75" customHeight="1" x14ac:dyDescent="0.15">
      <c r="A79" s="38">
        <v>73</v>
      </c>
      <c r="B79" s="24">
        <v>145</v>
      </c>
      <c r="C79" s="50">
        <v>3.3611111111111112E-2</v>
      </c>
      <c r="D79" s="18" t="str">
        <f>VLOOKUP(Results!B79,Runners!$B$3:$F$142,2,FALSE)</f>
        <v>Gethin</v>
      </c>
      <c r="E79" s="18" t="str">
        <f>VLOOKUP(B79,Runners!$B$3:$F$142,3,FALSE)</f>
        <v>Scourfield</v>
      </c>
      <c r="F79" s="18" t="str">
        <f>VLOOKUP(B79,Runners!$B$3:$F$142,4,FALSE)</f>
        <v>Cardiff Harlequins RC</v>
      </c>
      <c r="G79" s="18" t="str">
        <f>VLOOKUP(B79,Runners!$B$3:$F$142,5,FALSE)</f>
        <v>M60</v>
      </c>
      <c r="H79" s="47">
        <f t="shared" si="2"/>
        <v>64.566115702479337</v>
      </c>
      <c r="I79" s="18">
        <v>53</v>
      </c>
      <c r="J79" s="18"/>
      <c r="K79" s="18"/>
      <c r="L79" s="48"/>
      <c r="M79" s="48"/>
      <c r="N79" s="48"/>
      <c r="O79" s="48"/>
      <c r="P79" s="48">
        <v>5</v>
      </c>
      <c r="Q79" s="48"/>
      <c r="R79" s="48"/>
      <c r="S79" s="48"/>
      <c r="T79" s="48"/>
      <c r="U79" s="48"/>
      <c r="V79" s="48"/>
      <c r="W79" s="14"/>
      <c r="X79" s="48"/>
      <c r="Y79" s="48"/>
      <c r="Z79" s="48"/>
      <c r="AA79" s="14"/>
      <c r="AC79" s="21"/>
      <c r="AD79" s="21"/>
      <c r="AE79" s="43"/>
    </row>
    <row r="80" spans="1:31" ht="12.75" customHeight="1" x14ac:dyDescent="0.15">
      <c r="A80" s="38">
        <v>74</v>
      </c>
      <c r="B80" s="24">
        <v>146</v>
      </c>
      <c r="C80" s="50">
        <v>3.3703703703703701E-2</v>
      </c>
      <c r="D80" s="18" t="str">
        <f>VLOOKUP(Results!B80,Runners!$B$3:$F$142,2,FALSE)</f>
        <v>Clive</v>
      </c>
      <c r="E80" s="18" t="str">
        <f>VLOOKUP(B80,Runners!$B$3:$F$142,3,FALSE)</f>
        <v>Osmond</v>
      </c>
      <c r="F80" s="18" t="str">
        <f>VLOOKUP(B80,Runners!$B$3:$F$142,4,FALSE)</f>
        <v>Les Croupiers R C</v>
      </c>
      <c r="G80" s="18" t="str">
        <f>VLOOKUP(B80,Runners!$B$3:$F$142,5,FALSE)</f>
        <v>M60</v>
      </c>
      <c r="H80" s="47">
        <f t="shared" si="2"/>
        <v>64.388736263736263</v>
      </c>
      <c r="I80" s="18">
        <v>54</v>
      </c>
      <c r="J80" s="18"/>
      <c r="K80" s="18"/>
      <c r="L80" s="48"/>
      <c r="M80" s="48"/>
      <c r="N80" s="48"/>
      <c r="O80" s="48"/>
      <c r="P80" s="48">
        <v>6</v>
      </c>
      <c r="Q80" s="48"/>
      <c r="R80" s="48"/>
      <c r="S80" s="48"/>
      <c r="T80" s="48"/>
      <c r="U80" s="48"/>
      <c r="V80" s="48"/>
      <c r="W80" s="14"/>
      <c r="X80" s="48"/>
      <c r="Y80" s="48"/>
      <c r="Z80" s="48"/>
      <c r="AA80" s="14"/>
      <c r="AC80" s="21"/>
      <c r="AD80" s="21"/>
    </row>
    <row r="81" spans="1:31" ht="12.75" customHeight="1" x14ac:dyDescent="0.15">
      <c r="A81" s="38">
        <v>75</v>
      </c>
      <c r="B81" s="24">
        <v>127</v>
      </c>
      <c r="C81" s="46">
        <v>3.3715277777777775E-2</v>
      </c>
      <c r="D81" s="18" t="str">
        <f>VLOOKUP(Results!B81,Runners!$B$3:$F$142,2,FALSE)</f>
        <v>Andy</v>
      </c>
      <c r="E81" s="18" t="str">
        <f>VLOOKUP(B81,Runners!$B$3:$F$142,3,FALSE)</f>
        <v>Baker</v>
      </c>
      <c r="F81" s="18" t="str">
        <f>VLOOKUP(B81,Runners!$B$3:$F$142,4,FALSE)</f>
        <v>Fairwater Runners</v>
      </c>
      <c r="G81" s="18" t="str">
        <f>VLOOKUP(B81,Runners!$B$3:$F$142,5,FALSE)</f>
        <v>M40</v>
      </c>
      <c r="H81" s="47">
        <f t="shared" si="2"/>
        <v>64.366632337796091</v>
      </c>
      <c r="I81" s="18">
        <v>55</v>
      </c>
      <c r="J81" s="18"/>
      <c r="K81" s="18"/>
      <c r="L81" s="48"/>
      <c r="M81" s="48"/>
      <c r="N81" s="48">
        <v>12</v>
      </c>
      <c r="O81" s="48"/>
      <c r="P81" s="48"/>
      <c r="Q81" s="48"/>
      <c r="R81" s="48"/>
      <c r="S81" s="48"/>
      <c r="T81" s="48"/>
      <c r="U81" s="48"/>
      <c r="V81" s="48"/>
      <c r="W81" s="14"/>
      <c r="X81" s="48"/>
      <c r="Y81" s="48"/>
      <c r="Z81" s="48"/>
      <c r="AA81" s="14"/>
      <c r="AC81" s="21"/>
      <c r="AD81" s="21"/>
      <c r="AE81" s="43"/>
    </row>
    <row r="82" spans="1:31" ht="12.75" customHeight="1" x14ac:dyDescent="0.15">
      <c r="A82" s="38">
        <v>76</v>
      </c>
      <c r="B82" s="24">
        <v>31</v>
      </c>
      <c r="C82" s="50">
        <v>3.3738425925925929E-2</v>
      </c>
      <c r="D82" s="18" t="str">
        <f>VLOOKUP(Results!B82,Runners!$B$3:$F$142,2,FALSE)</f>
        <v>Emma</v>
      </c>
      <c r="E82" s="18" t="str">
        <f>VLOOKUP(B82,Runners!$B$3:$F$142,3,FALSE)</f>
        <v>Bagley</v>
      </c>
      <c r="F82" s="18" t="str">
        <f>VLOOKUP(B82,Runners!$B$3:$F$142,4,FALSE)</f>
        <v>Fairwater Runners</v>
      </c>
      <c r="G82" s="18" t="str">
        <f>VLOOKUP(B82,Runners!$B$3:$F$142,5,FALSE)</f>
        <v>W40</v>
      </c>
      <c r="H82" s="47">
        <f t="shared" si="2"/>
        <v>64.322469982847338</v>
      </c>
      <c r="I82" s="18"/>
      <c r="J82" s="18"/>
      <c r="K82" s="18"/>
      <c r="L82" s="48"/>
      <c r="M82" s="48"/>
      <c r="N82" s="48"/>
      <c r="O82" s="48"/>
      <c r="P82" s="48"/>
      <c r="Q82" s="48"/>
      <c r="R82" s="48"/>
      <c r="S82" s="48">
        <v>21</v>
      </c>
      <c r="T82" s="48"/>
      <c r="U82" s="48"/>
      <c r="V82" s="48"/>
      <c r="W82" s="14"/>
      <c r="X82" s="48">
        <v>6</v>
      </c>
      <c r="Y82" s="48"/>
      <c r="Z82" s="48"/>
      <c r="AA82" s="14"/>
      <c r="AC82" s="21"/>
      <c r="AD82" s="21"/>
      <c r="AE82" s="43"/>
    </row>
    <row r="83" spans="1:31" ht="12.75" customHeight="1" x14ac:dyDescent="0.15">
      <c r="A83" s="38">
        <v>77</v>
      </c>
      <c r="B83" s="24">
        <v>77</v>
      </c>
      <c r="C83" s="50">
        <v>3.3993055555555561E-2</v>
      </c>
      <c r="D83" s="18" t="str">
        <f>VLOOKUP(Results!B83,Runners!$B$3:$F$142,2,FALSE)</f>
        <v>Ross</v>
      </c>
      <c r="E83" s="18" t="str">
        <f>VLOOKUP(B83,Runners!$B$3:$F$142,3,FALSE)</f>
        <v>Greenwood</v>
      </c>
      <c r="F83" s="18">
        <f>VLOOKUP(B83,Runners!$B$3:$F$142,4,FALSE)</f>
        <v>0</v>
      </c>
      <c r="G83" s="18" t="str">
        <f>VLOOKUP(B83,Runners!$B$3:$F$142,5,FALSE)</f>
        <v>MSEN</v>
      </c>
      <c r="H83" s="47">
        <f t="shared" si="2"/>
        <v>63.840653728294171</v>
      </c>
      <c r="I83" s="18">
        <v>56</v>
      </c>
      <c r="J83" s="18"/>
      <c r="K83" s="18"/>
      <c r="L83" s="48"/>
      <c r="M83" s="48">
        <v>28</v>
      </c>
      <c r="N83" s="48"/>
      <c r="O83" s="48"/>
      <c r="P83" s="48"/>
      <c r="Q83" s="48"/>
      <c r="R83" s="48"/>
      <c r="S83" s="48"/>
      <c r="T83" s="48"/>
      <c r="U83" s="48"/>
      <c r="V83" s="48"/>
      <c r="W83" s="14"/>
      <c r="X83" s="48"/>
      <c r="Y83" s="48"/>
      <c r="Z83" s="48"/>
      <c r="AA83" s="14"/>
      <c r="AC83" s="21"/>
      <c r="AD83" s="21"/>
    </row>
    <row r="84" spans="1:31" ht="12.75" customHeight="1" x14ac:dyDescent="0.15">
      <c r="A84" s="38">
        <v>78</v>
      </c>
      <c r="B84" s="24">
        <v>122</v>
      </c>
      <c r="C84" s="50">
        <v>3.4027777777777775E-2</v>
      </c>
      <c r="D84" s="18" t="str">
        <f>VLOOKUP(Results!B84,Runners!$B$3:$F$142,2,FALSE)</f>
        <v>Tom</v>
      </c>
      <c r="E84" s="18" t="str">
        <f>VLOOKUP(B84,Runners!$B$3:$F$142,3,FALSE)</f>
        <v>Annetts</v>
      </c>
      <c r="F84" s="18" t="str">
        <f>VLOOKUP(B84,Runners!$B$3:$F$142,4,FALSE)</f>
        <v>Chepstow Harriers</v>
      </c>
      <c r="G84" s="18" t="str">
        <f>VLOOKUP(B84,Runners!$B$3:$F$142,5,FALSE)</f>
        <v>M40</v>
      </c>
      <c r="H84" s="47">
        <f t="shared" si="2"/>
        <v>63.775510204081634</v>
      </c>
      <c r="I84" s="18">
        <v>57</v>
      </c>
      <c r="J84" s="18"/>
      <c r="K84" s="18"/>
      <c r="L84" s="48"/>
      <c r="M84" s="48"/>
      <c r="N84" s="48">
        <v>13</v>
      </c>
      <c r="O84" s="48"/>
      <c r="P84" s="48"/>
      <c r="Q84" s="48"/>
      <c r="R84" s="48"/>
      <c r="S84" s="48"/>
      <c r="T84" s="48"/>
      <c r="U84" s="48"/>
      <c r="V84" s="48"/>
      <c r="W84" s="14"/>
      <c r="X84" s="48"/>
      <c r="Y84" s="48"/>
      <c r="Z84" s="48"/>
      <c r="AA84" s="14"/>
      <c r="AC84" s="21"/>
      <c r="AD84" s="21"/>
    </row>
    <row r="85" spans="1:31" ht="12.75" customHeight="1" x14ac:dyDescent="0.15">
      <c r="A85" s="38">
        <v>79</v>
      </c>
      <c r="B85" s="24">
        <v>59</v>
      </c>
      <c r="C85" s="46">
        <v>3.408564814814815E-2</v>
      </c>
      <c r="D85" s="18" t="str">
        <f>VLOOKUP(Results!B85,Runners!$B$3:$F$142,2,FALSE)</f>
        <v>Rona</v>
      </c>
      <c r="E85" s="18" t="str">
        <f>VLOOKUP(B85,Runners!$B$3:$F$142,3,FALSE)</f>
        <v>Davies</v>
      </c>
      <c r="F85" s="18" t="str">
        <f>VLOOKUP(B85,Runners!$B$3:$F$142,4,FALSE)</f>
        <v>Mynydd Du</v>
      </c>
      <c r="G85" s="18" t="str">
        <f>VLOOKUP(B85,Runners!$B$3:$F$142,5,FALSE)</f>
        <v>W60</v>
      </c>
      <c r="H85" s="47">
        <f t="shared" si="2"/>
        <v>63.667232597623084</v>
      </c>
      <c r="I85" s="18"/>
      <c r="J85" s="18"/>
      <c r="K85" s="18"/>
      <c r="L85" s="48"/>
      <c r="M85" s="48"/>
      <c r="N85" s="48"/>
      <c r="O85" s="48"/>
      <c r="P85" s="48"/>
      <c r="Q85" s="48"/>
      <c r="R85" s="48"/>
      <c r="S85" s="48">
        <v>22</v>
      </c>
      <c r="T85" s="48"/>
      <c r="U85" s="48"/>
      <c r="V85" s="48"/>
      <c r="W85" s="14"/>
      <c r="X85" s="48"/>
      <c r="Y85" s="48"/>
      <c r="Z85" s="48">
        <v>3</v>
      </c>
      <c r="AA85" s="14"/>
      <c r="AC85" s="21"/>
      <c r="AD85" s="21"/>
    </row>
    <row r="86" spans="1:31" ht="12.75" customHeight="1" x14ac:dyDescent="0.15">
      <c r="A86" s="38">
        <v>80</v>
      </c>
      <c r="B86" s="24">
        <v>151</v>
      </c>
      <c r="C86" s="50">
        <v>3.4131944444444444E-2</v>
      </c>
      <c r="D86" s="18" t="str">
        <f>VLOOKUP(Results!B86,Runners!$B$3:$F$142,2,FALSE)</f>
        <v>Pete</v>
      </c>
      <c r="E86" s="18" t="str">
        <f>VLOOKUP(B86,Runners!$B$3:$F$142,3,FALSE)</f>
        <v>Morfey</v>
      </c>
      <c r="F86" s="18" t="str">
        <f>VLOOKUP(B86,Runners!$B$3:$F$142,4,FALSE)</f>
        <v>Cardiff Harlequins trail running club</v>
      </c>
      <c r="G86" s="18" t="str">
        <f>VLOOKUP(B86,Runners!$B$3:$F$142,5,FALSE)</f>
        <v>M60</v>
      </c>
      <c r="H86" s="47">
        <f t="shared" si="2"/>
        <v>63.580874872838258</v>
      </c>
      <c r="I86" s="18">
        <v>58</v>
      </c>
      <c r="J86" s="18"/>
      <c r="K86" s="18"/>
      <c r="L86" s="48"/>
      <c r="M86" s="48"/>
      <c r="N86" s="48"/>
      <c r="O86" s="48"/>
      <c r="P86" s="48">
        <v>7</v>
      </c>
      <c r="Q86" s="48"/>
      <c r="R86" s="48"/>
      <c r="S86" s="48"/>
      <c r="T86" s="48"/>
      <c r="U86" s="48"/>
      <c r="V86" s="48"/>
      <c r="W86" s="14"/>
      <c r="X86" s="48"/>
      <c r="Y86" s="48"/>
      <c r="Z86" s="48"/>
      <c r="AA86" s="14"/>
      <c r="AC86" s="21"/>
      <c r="AD86" s="21"/>
    </row>
    <row r="87" spans="1:31" ht="12.75" customHeight="1" x14ac:dyDescent="0.15">
      <c r="A87" s="38">
        <v>81</v>
      </c>
      <c r="B87" s="24">
        <v>42</v>
      </c>
      <c r="C87" s="50">
        <v>3.4212962962962966E-2</v>
      </c>
      <c r="D87" s="18" t="str">
        <f>VLOOKUP(Results!B87,Runners!$B$3:$F$142,2,FALSE)</f>
        <v>Angharad</v>
      </c>
      <c r="E87" s="18" t="str">
        <f>VLOOKUP(B87,Runners!$B$3:$F$142,3,FALSE)</f>
        <v>Owen</v>
      </c>
      <c r="F87" s="18" t="str">
        <f>VLOOKUP(B87,Runners!$B$3:$F$142,4,FALSE)</f>
        <v>Cardiff Harlequins RC</v>
      </c>
      <c r="G87" s="18" t="str">
        <f>VLOOKUP(B87,Runners!$B$3:$F$142,5,FALSE)</f>
        <v>W50</v>
      </c>
      <c r="H87" s="47">
        <f t="shared" si="2"/>
        <v>63.430311231393766</v>
      </c>
      <c r="I87" s="18"/>
      <c r="J87" s="18"/>
      <c r="K87" s="18"/>
      <c r="L87" s="48"/>
      <c r="M87" s="48"/>
      <c r="N87" s="48"/>
      <c r="O87" s="48"/>
      <c r="P87" s="48"/>
      <c r="Q87" s="48"/>
      <c r="R87" s="48"/>
      <c r="S87" s="48">
        <v>23</v>
      </c>
      <c r="T87" s="48"/>
      <c r="U87" s="48"/>
      <c r="V87" s="48"/>
      <c r="W87" s="14"/>
      <c r="X87" s="48"/>
      <c r="Y87" s="48">
        <v>7</v>
      </c>
      <c r="Z87" s="48"/>
      <c r="AA87" s="14"/>
      <c r="AC87" s="21"/>
      <c r="AD87" s="21"/>
    </row>
    <row r="88" spans="1:31" ht="12.75" customHeight="1" x14ac:dyDescent="0.15">
      <c r="A88" s="38">
        <v>82</v>
      </c>
      <c r="B88" s="24">
        <v>155</v>
      </c>
      <c r="C88" s="50">
        <v>3.4247685185185187E-2</v>
      </c>
      <c r="D88" s="18" t="str">
        <f>VLOOKUP(Results!B88,Runners!$B$3:$F$142,2,FALSE)</f>
        <v>Michael H</v>
      </c>
      <c r="E88" s="18" t="str">
        <f>VLOOKUP(B88,Runners!$B$3:$F$142,3,FALSE)</f>
        <v>Davies</v>
      </c>
      <c r="F88" s="18" t="str">
        <f>VLOOKUP(B88,Runners!$B$3:$F$142,4,FALSE)</f>
        <v>Les Croupiers RC</v>
      </c>
      <c r="G88" s="18" t="str">
        <f>VLOOKUP(B88,Runners!$B$3:$F$142,5,FALSE)</f>
        <v>M70</v>
      </c>
      <c r="H88" s="47">
        <f t="shared" si="2"/>
        <v>63.366002027712057</v>
      </c>
      <c r="I88" s="18">
        <v>59</v>
      </c>
      <c r="J88" s="18"/>
      <c r="K88" s="18"/>
      <c r="L88" s="48"/>
      <c r="M88" s="48"/>
      <c r="N88" s="48"/>
      <c r="O88" s="48"/>
      <c r="P88" s="48"/>
      <c r="Q88" s="48">
        <v>2</v>
      </c>
      <c r="R88" s="48"/>
      <c r="S88" s="48"/>
      <c r="T88" s="48"/>
      <c r="U88" s="48"/>
      <c r="V88" s="48"/>
      <c r="W88" s="14"/>
      <c r="X88" s="48"/>
      <c r="Y88" s="48"/>
      <c r="Z88" s="48"/>
      <c r="AA88" s="14"/>
      <c r="AC88" s="21"/>
      <c r="AD88" s="21"/>
    </row>
    <row r="89" spans="1:31" ht="12.75" customHeight="1" x14ac:dyDescent="0.15">
      <c r="A89" s="38">
        <v>83</v>
      </c>
      <c r="B89" s="24">
        <v>15</v>
      </c>
      <c r="C89" s="46">
        <v>3.4548611111111113E-2</v>
      </c>
      <c r="D89" s="18" t="str">
        <f>VLOOKUP(Results!B89,Runners!$B$3:$F$142,2,FALSE)</f>
        <v>Sioned</v>
      </c>
      <c r="E89" s="18" t="str">
        <f>VLOOKUP(B89,Runners!$B$3:$F$142,3,FALSE)</f>
        <v>Powell</v>
      </c>
      <c r="F89" s="18">
        <f>VLOOKUP(B89,Runners!$B$3:$F$142,4,FALSE)</f>
        <v>0</v>
      </c>
      <c r="G89" s="18" t="str">
        <f>VLOOKUP(B89,Runners!$B$3:$F$142,5,FALSE)</f>
        <v>WSEN</v>
      </c>
      <c r="H89" s="47">
        <f t="shared" si="2"/>
        <v>62.814070351758787</v>
      </c>
      <c r="I89" s="18"/>
      <c r="J89" s="18"/>
      <c r="K89" s="18"/>
      <c r="L89" s="48"/>
      <c r="M89" s="48"/>
      <c r="N89" s="48"/>
      <c r="O89" s="48"/>
      <c r="P89" s="48"/>
      <c r="Q89" s="48"/>
      <c r="R89" s="48"/>
      <c r="S89" s="48">
        <v>24</v>
      </c>
      <c r="T89" s="48"/>
      <c r="U89" s="48"/>
      <c r="V89" s="48"/>
      <c r="W89" s="60">
        <v>8</v>
      </c>
      <c r="X89" s="48"/>
      <c r="Y89" s="48"/>
      <c r="Z89" s="48"/>
      <c r="AA89" s="14"/>
      <c r="AC89" s="21"/>
      <c r="AD89" s="21"/>
    </row>
    <row r="90" spans="1:31" ht="12.75" customHeight="1" x14ac:dyDescent="0.15">
      <c r="A90" s="38">
        <v>84</v>
      </c>
      <c r="B90" s="24">
        <v>52</v>
      </c>
      <c r="C90" s="50">
        <v>3.4583333333333334E-2</v>
      </c>
      <c r="D90" s="18" t="str">
        <f>VLOOKUP(Results!B90,Runners!$B$3:$F$142,2,FALSE)</f>
        <v>Flora</v>
      </c>
      <c r="E90" s="18" t="str">
        <f>VLOOKUP(B90,Runners!$B$3:$F$142,3,FALSE)</f>
        <v>Gunner</v>
      </c>
      <c r="F90" s="18" t="str">
        <f>VLOOKUP(B90,Runners!$B$3:$F$142,4,FALSE)</f>
        <v>Croft Ambrey running club</v>
      </c>
      <c r="G90" s="18" t="str">
        <f>VLOOKUP(B90,Runners!$B$3:$F$142,5,FALSE)</f>
        <v>W60</v>
      </c>
      <c r="H90" s="47">
        <f t="shared" si="2"/>
        <v>62.751004016064257</v>
      </c>
      <c r="I90" s="18"/>
      <c r="J90" s="18"/>
      <c r="K90" s="18"/>
      <c r="L90" s="48"/>
      <c r="M90" s="48"/>
      <c r="N90" s="48"/>
      <c r="O90" s="48"/>
      <c r="P90" s="48"/>
      <c r="Q90" s="48"/>
      <c r="R90" s="48"/>
      <c r="S90" s="48">
        <v>25</v>
      </c>
      <c r="T90" s="48"/>
      <c r="U90" s="48"/>
      <c r="V90" s="48"/>
      <c r="W90" s="14"/>
      <c r="X90" s="48"/>
      <c r="Y90" s="48"/>
      <c r="Z90" s="48">
        <v>4</v>
      </c>
      <c r="AA90" s="14"/>
      <c r="AC90" s="21"/>
      <c r="AD90" s="21"/>
    </row>
    <row r="91" spans="1:31" ht="12.75" customHeight="1" x14ac:dyDescent="0.15">
      <c r="A91" s="38">
        <v>85</v>
      </c>
      <c r="B91" s="24">
        <v>142</v>
      </c>
      <c r="C91" s="50">
        <v>3.515046296296296E-2</v>
      </c>
      <c r="D91" s="18" t="str">
        <f>VLOOKUP(Results!B91,Runners!$B$3:$F$142,2,FALSE)</f>
        <v>Adrian</v>
      </c>
      <c r="E91" s="18" t="str">
        <f>VLOOKUP(B91,Runners!$B$3:$F$142,3,FALSE)</f>
        <v>Gwilliam</v>
      </c>
      <c r="F91" s="18" t="str">
        <f>VLOOKUP(B91,Runners!$B$3:$F$142,4,FALSE)</f>
        <v>Fairwater runners Cwmbran</v>
      </c>
      <c r="G91" s="18" t="str">
        <f>VLOOKUP(B91,Runners!$B$3:$F$142,5,FALSE)</f>
        <v>M50</v>
      </c>
      <c r="H91" s="47">
        <f t="shared" si="2"/>
        <v>61.738557787290091</v>
      </c>
      <c r="I91" s="18">
        <v>60</v>
      </c>
      <c r="J91" s="18"/>
      <c r="K91" s="18"/>
      <c r="L91" s="48"/>
      <c r="M91" s="48"/>
      <c r="N91" s="48"/>
      <c r="O91" s="48">
        <v>7</v>
      </c>
      <c r="P91" s="48"/>
      <c r="Q91" s="48"/>
      <c r="R91" s="48"/>
      <c r="S91" s="48"/>
      <c r="T91" s="48"/>
      <c r="U91" s="48"/>
      <c r="V91" s="48"/>
      <c r="W91" s="14"/>
      <c r="X91" s="48"/>
      <c r="Y91" s="48"/>
      <c r="Z91" s="48"/>
      <c r="AA91" s="14"/>
      <c r="AC91" s="21"/>
      <c r="AD91" s="21"/>
    </row>
    <row r="92" spans="1:31" ht="12.75" customHeight="1" x14ac:dyDescent="0.15">
      <c r="A92" s="38">
        <v>86</v>
      </c>
      <c r="B92" s="24">
        <v>96</v>
      </c>
      <c r="C92" s="46">
        <v>3.5381944444444445E-2</v>
      </c>
      <c r="D92" s="18" t="str">
        <f>VLOOKUP(Results!B92,Runners!$B$3:$F$142,2,FALSE)</f>
        <v>Robert</v>
      </c>
      <c r="E92" s="18" t="str">
        <f>VLOOKUP(B92,Runners!$B$3:$F$142,3,FALSE)</f>
        <v>Lineham</v>
      </c>
      <c r="F92" s="18">
        <f>VLOOKUP(B92,Runners!$B$3:$F$142,4,FALSE)</f>
        <v>0</v>
      </c>
      <c r="G92" s="18" t="str">
        <f>VLOOKUP(B92,Runners!$B$3:$F$142,5,FALSE)</f>
        <v>MSEN</v>
      </c>
      <c r="H92" s="47">
        <f t="shared" si="2"/>
        <v>61.334641805691859</v>
      </c>
      <c r="I92" s="18">
        <v>61</v>
      </c>
      <c r="J92" s="18"/>
      <c r="K92" s="18"/>
      <c r="L92" s="48"/>
      <c r="M92" s="48">
        <v>29</v>
      </c>
      <c r="N92" s="48"/>
      <c r="O92" s="48"/>
      <c r="P92" s="48"/>
      <c r="Q92" s="48"/>
      <c r="R92" s="48"/>
      <c r="S92" s="48"/>
      <c r="T92" s="48"/>
      <c r="U92" s="48"/>
      <c r="V92" s="48"/>
      <c r="W92" s="14"/>
      <c r="X92" s="48"/>
      <c r="Y92" s="48"/>
      <c r="Z92" s="48"/>
      <c r="AA92" s="14"/>
      <c r="AC92" s="21"/>
      <c r="AD92" s="21"/>
    </row>
    <row r="93" spans="1:31" ht="12.75" customHeight="1" x14ac:dyDescent="0.15">
      <c r="A93" s="38">
        <v>87</v>
      </c>
      <c r="B93" s="24">
        <v>44</v>
      </c>
      <c r="C93" s="50">
        <v>3.5555555555555556E-2</v>
      </c>
      <c r="D93" s="18" t="str">
        <f>VLOOKUP(Results!B93,Runners!$B$3:$F$142,2,FALSE)</f>
        <v>Daniela</v>
      </c>
      <c r="E93" s="18" t="str">
        <f>VLOOKUP(B93,Runners!$B$3:$F$142,3,FALSE)</f>
        <v>Gormley</v>
      </c>
      <c r="F93" s="18" t="str">
        <f>VLOOKUP(B93,Runners!$B$3:$F$142,4,FALSE)</f>
        <v>Mynydd Du</v>
      </c>
      <c r="G93" s="18" t="str">
        <f>VLOOKUP(B93,Runners!$B$3:$F$142,5,FALSE)</f>
        <v>W50</v>
      </c>
      <c r="H93" s="47">
        <f t="shared" si="2"/>
        <v>61.03515625</v>
      </c>
      <c r="I93" s="18"/>
      <c r="J93" s="18"/>
      <c r="K93" s="18"/>
      <c r="L93" s="48"/>
      <c r="M93" s="48"/>
      <c r="N93" s="48"/>
      <c r="O93" s="48"/>
      <c r="P93" s="48"/>
      <c r="Q93" s="48"/>
      <c r="R93" s="48"/>
      <c r="S93" s="48">
        <v>26</v>
      </c>
      <c r="T93" s="48"/>
      <c r="U93" s="48"/>
      <c r="V93" s="48"/>
      <c r="W93" s="14"/>
      <c r="X93" s="48"/>
      <c r="Y93" s="48">
        <v>8</v>
      </c>
      <c r="Z93" s="48"/>
      <c r="AA93" s="14"/>
      <c r="AC93" s="21"/>
      <c r="AD93" s="21"/>
    </row>
    <row r="94" spans="1:31" ht="12.75" customHeight="1" x14ac:dyDescent="0.15">
      <c r="A94" s="38">
        <v>88</v>
      </c>
      <c r="B94" s="24">
        <v>19</v>
      </c>
      <c r="C94" s="50">
        <v>3.5555555555555556E-2</v>
      </c>
      <c r="D94" s="18" t="str">
        <f>VLOOKUP(Results!B94,Runners!$B$3:$F$142,2,FALSE)</f>
        <v>Heather</v>
      </c>
      <c r="E94" s="18" t="str">
        <f>VLOOKUP(B94,Runners!$B$3:$F$142,3,FALSE)</f>
        <v>Rumble</v>
      </c>
      <c r="F94" s="18" t="str">
        <f>VLOOKUP(B94,Runners!$B$3:$F$142,4,FALSE)</f>
        <v>Fairwater Runners Cwmbran</v>
      </c>
      <c r="G94" s="18" t="str">
        <f>VLOOKUP(B94,Runners!$B$3:$F$142,5,FALSE)</f>
        <v>WSEN</v>
      </c>
      <c r="H94" s="47">
        <f t="shared" si="2"/>
        <v>61.03515625</v>
      </c>
      <c r="I94" s="18"/>
      <c r="J94" s="18"/>
      <c r="K94" s="18"/>
      <c r="L94" s="48"/>
      <c r="M94" s="48"/>
      <c r="N94" s="48"/>
      <c r="O94" s="48"/>
      <c r="P94" s="48"/>
      <c r="Q94" s="48"/>
      <c r="R94" s="48"/>
      <c r="S94" s="48">
        <v>27</v>
      </c>
      <c r="T94" s="48"/>
      <c r="U94" s="48"/>
      <c r="V94" s="48"/>
      <c r="W94" s="60">
        <v>9</v>
      </c>
      <c r="X94" s="48"/>
      <c r="Y94" s="48"/>
      <c r="Z94" s="48"/>
      <c r="AA94" s="14"/>
      <c r="AC94" s="21"/>
      <c r="AD94" s="21"/>
    </row>
    <row r="95" spans="1:31" ht="12.75" customHeight="1" x14ac:dyDescent="0.15">
      <c r="A95" s="38">
        <v>89</v>
      </c>
      <c r="B95" s="24">
        <v>36</v>
      </c>
      <c r="C95" s="50">
        <v>3.6134259259259262E-2</v>
      </c>
      <c r="D95" s="18" t="str">
        <f>VLOOKUP(Results!B95,Runners!$B$3:$F$142,2,FALSE)</f>
        <v>Heather</v>
      </c>
      <c r="E95" s="18" t="str">
        <f>VLOOKUP(B95,Runners!$B$3:$F$142,3,FALSE)</f>
        <v>Pells</v>
      </c>
      <c r="F95" s="18" t="str">
        <f>VLOOKUP(B95,Runners!$B$3:$F$142,4,FALSE)</f>
        <v>CDF runners</v>
      </c>
      <c r="G95" s="18" t="str">
        <f>VLOOKUP(B95,Runners!$B$3:$F$142,5,FALSE)</f>
        <v>W50</v>
      </c>
      <c r="H95" s="47">
        <f t="shared" si="2"/>
        <v>60.05765534913516</v>
      </c>
      <c r="I95" s="18"/>
      <c r="J95" s="18"/>
      <c r="K95" s="18"/>
      <c r="L95" s="48"/>
      <c r="M95" s="48"/>
      <c r="N95" s="48"/>
      <c r="O95" s="48"/>
      <c r="P95" s="48"/>
      <c r="Q95" s="48"/>
      <c r="R95" s="48"/>
      <c r="S95" s="48">
        <v>28</v>
      </c>
      <c r="T95" s="48"/>
      <c r="U95" s="48"/>
      <c r="V95" s="48"/>
      <c r="W95" s="14"/>
      <c r="X95" s="48"/>
      <c r="Y95" s="48">
        <v>9</v>
      </c>
      <c r="Z95" s="48"/>
      <c r="AA95" s="14"/>
      <c r="AC95" s="21"/>
      <c r="AD95" s="21"/>
    </row>
    <row r="96" spans="1:31" ht="12.75" customHeight="1" x14ac:dyDescent="0.15">
      <c r="A96" s="38">
        <v>90</v>
      </c>
      <c r="B96" s="24">
        <v>152</v>
      </c>
      <c r="C96" s="50">
        <v>3.6435185185185189E-2</v>
      </c>
      <c r="D96" s="18" t="str">
        <f>VLOOKUP(Results!B96,Runners!$B$3:$F$142,2,FALSE)</f>
        <v>Michael</v>
      </c>
      <c r="E96" s="18" t="str">
        <f>VLOOKUP(B96,Runners!$B$3:$F$142,3,FALSE)</f>
        <v>Murphy</v>
      </c>
      <c r="F96" s="18" t="str">
        <f>VLOOKUP(B96,Runners!$B$3:$F$142,4,FALSE)</f>
        <v>Les Croupiers RC</v>
      </c>
      <c r="G96" s="18" t="str">
        <f>VLOOKUP(B96,Runners!$B$3:$F$142,5,FALSE)</f>
        <v>M70</v>
      </c>
      <c r="H96" s="47">
        <f t="shared" si="2"/>
        <v>59.56162642947902</v>
      </c>
      <c r="I96" s="18">
        <v>62</v>
      </c>
      <c r="J96" s="18"/>
      <c r="K96" s="18"/>
      <c r="L96" s="48"/>
      <c r="M96" s="48"/>
      <c r="N96" s="48"/>
      <c r="O96" s="48"/>
      <c r="P96" s="48"/>
      <c r="Q96" s="48">
        <v>3</v>
      </c>
      <c r="R96" s="48"/>
      <c r="S96" s="48"/>
      <c r="T96" s="48"/>
      <c r="U96" s="48"/>
      <c r="V96" s="48"/>
      <c r="W96" s="14"/>
      <c r="X96" s="48"/>
      <c r="Y96" s="48"/>
      <c r="Z96" s="48"/>
      <c r="AA96" s="14"/>
      <c r="AC96" s="21"/>
      <c r="AD96" s="21"/>
    </row>
    <row r="97" spans="1:30" ht="12.75" customHeight="1" x14ac:dyDescent="0.15">
      <c r="A97" s="38">
        <v>91</v>
      </c>
      <c r="B97" s="24">
        <v>50</v>
      </c>
      <c r="C97" s="50">
        <v>3.6712962962962961E-2</v>
      </c>
      <c r="D97" s="18" t="str">
        <f>VLOOKUP(Results!B97,Runners!$B$3:$F$142,2,FALSE)</f>
        <v>Louise</v>
      </c>
      <c r="E97" s="18" t="str">
        <f>VLOOKUP(B97,Runners!$B$3:$F$142,3,FALSE)</f>
        <v>Crockett</v>
      </c>
      <c r="F97" s="18" t="str">
        <f>VLOOKUP(B97,Runners!$B$3:$F$142,4,FALSE)</f>
        <v>Chepstow Harriers</v>
      </c>
      <c r="G97" s="18" t="str">
        <f>VLOOKUP(B97,Runners!$B$3:$F$142,5,FALSE)</f>
        <v>W50</v>
      </c>
      <c r="H97" s="47">
        <f t="shared" si="2"/>
        <v>59.110970996216892</v>
      </c>
      <c r="I97" s="18"/>
      <c r="J97" s="18"/>
      <c r="K97" s="18"/>
      <c r="L97" s="48"/>
      <c r="M97" s="48"/>
      <c r="N97" s="48"/>
      <c r="O97" s="48"/>
      <c r="P97" s="48"/>
      <c r="Q97" s="48"/>
      <c r="R97" s="48"/>
      <c r="S97" s="48">
        <v>29</v>
      </c>
      <c r="T97" s="48"/>
      <c r="U97" s="48"/>
      <c r="V97" s="48"/>
      <c r="W97" s="14"/>
      <c r="X97" s="48"/>
      <c r="Y97" s="48">
        <v>10</v>
      </c>
      <c r="Z97" s="48"/>
      <c r="AA97" s="14"/>
      <c r="AC97" s="21"/>
      <c r="AD97" s="21"/>
    </row>
    <row r="98" spans="1:30" ht="12.75" customHeight="1" x14ac:dyDescent="0.15">
      <c r="A98" s="61">
        <v>92</v>
      </c>
      <c r="B98" s="62">
        <v>160</v>
      </c>
      <c r="C98" s="63">
        <v>3.7060185185185189E-2</v>
      </c>
      <c r="D98" s="64" t="str">
        <f>VLOOKUP(Results!B98,Runners!$B$3:$F$142,2,FALSE)</f>
        <v xml:space="preserve">Gary </v>
      </c>
      <c r="E98" s="64" t="str">
        <f>VLOOKUP(B98,Runners!$B$3:$F$142,3,FALSE)</f>
        <v xml:space="preserve">Gunner </v>
      </c>
      <c r="F98" s="64" t="str">
        <f>VLOOKUP(B98,Runners!$B$3:$F$142,4,FALSE)</f>
        <v>Croft Ambrey running club</v>
      </c>
      <c r="G98" s="64" t="str">
        <f>VLOOKUP(B98,Runners!$B$3:$F$142,5,FALSE)</f>
        <v>M75</v>
      </c>
      <c r="H98" s="65">
        <f t="shared" si="2"/>
        <v>58.557151780137403</v>
      </c>
      <c r="I98" s="64">
        <v>63</v>
      </c>
      <c r="J98" s="64"/>
      <c r="K98" s="64"/>
      <c r="L98" s="67"/>
      <c r="M98" s="67"/>
      <c r="N98" s="67"/>
      <c r="O98" s="67"/>
      <c r="P98" s="67"/>
      <c r="Q98" s="67"/>
      <c r="R98" s="67">
        <v>1</v>
      </c>
      <c r="S98" s="48"/>
      <c r="T98" s="48"/>
      <c r="U98" s="48"/>
      <c r="V98" s="48"/>
      <c r="W98" s="14"/>
      <c r="X98" s="48"/>
      <c r="Y98" s="48"/>
      <c r="Z98" s="48"/>
      <c r="AA98" s="14"/>
      <c r="AC98" s="21"/>
      <c r="AD98" s="21"/>
    </row>
    <row r="99" spans="1:30" ht="12.75" customHeight="1" x14ac:dyDescent="0.15">
      <c r="A99" s="38">
        <v>93</v>
      </c>
      <c r="B99" s="24">
        <v>9</v>
      </c>
      <c r="C99" s="50">
        <v>3.770833333333333E-2</v>
      </c>
      <c r="D99" s="18" t="str">
        <f>VLOOKUP(Results!B99,Runners!$B$3:$F$142,2,FALSE)</f>
        <v>Lily</v>
      </c>
      <c r="E99" s="18" t="str">
        <f>VLOOKUP(B99,Runners!$B$3:$F$142,3,FALSE)</f>
        <v xml:space="preserve">Chubb </v>
      </c>
      <c r="F99" s="18">
        <f>VLOOKUP(B99,Runners!$B$3:$F$142,4,FALSE)</f>
        <v>0</v>
      </c>
      <c r="G99" s="18" t="str">
        <f>VLOOKUP(B99,Runners!$B$3:$F$142,5,FALSE)</f>
        <v>WSEN</v>
      </c>
      <c r="H99" s="47">
        <f t="shared" si="2"/>
        <v>57.550644567219159</v>
      </c>
      <c r="I99" s="18"/>
      <c r="J99" s="18"/>
      <c r="K99" s="18"/>
      <c r="L99" s="48"/>
      <c r="M99" s="48"/>
      <c r="N99" s="48"/>
      <c r="O99" s="48"/>
      <c r="P99" s="48"/>
      <c r="Q99" s="48"/>
      <c r="R99" s="48"/>
      <c r="S99" s="48">
        <v>30</v>
      </c>
      <c r="T99" s="48"/>
      <c r="U99" s="48"/>
      <c r="V99" s="48"/>
      <c r="W99" s="60">
        <v>10</v>
      </c>
      <c r="X99" s="48"/>
      <c r="Y99" s="48"/>
      <c r="Z99" s="48"/>
      <c r="AA99" s="14"/>
      <c r="AC99" s="21"/>
      <c r="AD99" s="21"/>
    </row>
    <row r="100" spans="1:30" ht="12.75" customHeight="1" x14ac:dyDescent="0.15">
      <c r="A100" s="38">
        <v>94</v>
      </c>
      <c r="B100" s="24">
        <v>65</v>
      </c>
      <c r="C100" s="50">
        <v>3.8090277777777778E-2</v>
      </c>
      <c r="D100" s="18" t="str">
        <f>VLOOKUP(Results!B100,Runners!$B$3:$F$142,2,FALSE)</f>
        <v>Stephen</v>
      </c>
      <c r="E100" s="18" t="str">
        <f>VLOOKUP(B100,Runners!$B$3:$F$142,3,FALSE)</f>
        <v>Casburn</v>
      </c>
      <c r="F100" s="18" t="str">
        <f>VLOOKUP(B100,Runners!$B$3:$F$142,4,FALSE)</f>
        <v>Vegan Runners UK</v>
      </c>
      <c r="G100" s="18" t="str">
        <f>VLOOKUP(B100,Runners!$B$3:$F$142,5,FALSE)</f>
        <v>MSEN</v>
      </c>
      <c r="H100" s="47">
        <f t="shared" si="2"/>
        <v>56.973564266180489</v>
      </c>
      <c r="I100" s="18">
        <v>64</v>
      </c>
      <c r="J100" s="18"/>
      <c r="K100" s="18"/>
      <c r="L100" s="48"/>
      <c r="M100" s="48">
        <v>30</v>
      </c>
      <c r="N100" s="48"/>
      <c r="O100" s="48"/>
      <c r="P100" s="48"/>
      <c r="Q100" s="48"/>
      <c r="R100" s="48"/>
      <c r="S100" s="48"/>
      <c r="T100" s="48"/>
      <c r="U100" s="48"/>
      <c r="V100" s="48"/>
      <c r="W100" s="14"/>
      <c r="X100" s="48"/>
      <c r="Y100" s="48"/>
      <c r="Z100" s="48"/>
      <c r="AA100" s="14"/>
      <c r="AC100" s="21"/>
      <c r="AD100" s="21"/>
    </row>
    <row r="101" spans="1:30" ht="12.75" customHeight="1" x14ac:dyDescent="0.15">
      <c r="A101" s="38">
        <v>95</v>
      </c>
      <c r="B101" s="24">
        <v>136</v>
      </c>
      <c r="C101" s="50">
        <v>3.8344907407407411E-2</v>
      </c>
      <c r="D101" s="18" t="str">
        <f>VLOOKUP(Results!B101,Runners!$B$3:$F$142,2,FALSE)</f>
        <v>Tom</v>
      </c>
      <c r="E101" s="18" t="str">
        <f>VLOOKUP(B101,Runners!$B$3:$F$142,3,FALSE)</f>
        <v>Riddington</v>
      </c>
      <c r="F101" s="18" t="str">
        <f>VLOOKUP(B101,Runners!$B$3:$F$142,4,FALSE)</f>
        <v>Chepstow harriers</v>
      </c>
      <c r="G101" s="18" t="str">
        <f>VLOOKUP(B101,Runners!$B$3:$F$142,5,FALSE)</f>
        <v>M50</v>
      </c>
      <c r="H101" s="47">
        <f t="shared" si="2"/>
        <v>56.595230908542106</v>
      </c>
      <c r="I101" s="18">
        <v>65</v>
      </c>
      <c r="J101" s="18"/>
      <c r="K101" s="18"/>
      <c r="L101" s="48"/>
      <c r="M101" s="48"/>
      <c r="N101" s="48"/>
      <c r="O101" s="48">
        <v>8</v>
      </c>
      <c r="P101" s="48"/>
      <c r="Q101" s="48"/>
      <c r="R101" s="48"/>
      <c r="S101" s="48"/>
      <c r="T101" s="48"/>
      <c r="U101" s="48"/>
      <c r="V101" s="48"/>
      <c r="W101" s="14"/>
      <c r="X101" s="48"/>
      <c r="Y101" s="48"/>
      <c r="Z101" s="48"/>
      <c r="AA101" s="14"/>
      <c r="AC101" s="21"/>
      <c r="AD101" s="21"/>
    </row>
    <row r="102" spans="1:30" ht="12.75" customHeight="1" x14ac:dyDescent="0.15">
      <c r="A102" s="38">
        <v>96</v>
      </c>
      <c r="B102" s="24">
        <v>58</v>
      </c>
      <c r="C102" s="50">
        <v>3.8402777777777779E-2</v>
      </c>
      <c r="D102" s="18" t="str">
        <f>VLOOKUP(Results!B102,Runners!$B$3:$F$142,2,FALSE)</f>
        <v>Julie</v>
      </c>
      <c r="E102" s="18" t="str">
        <f>VLOOKUP(B102,Runners!$B$3:$F$142,3,FALSE)</f>
        <v>Scholey</v>
      </c>
      <c r="F102" s="18" t="str">
        <f>VLOOKUP(B102,Runners!$B$3:$F$142,4,FALSE)</f>
        <v>Les Croupiers RC</v>
      </c>
      <c r="G102" s="18" t="str">
        <f>VLOOKUP(B102,Runners!$B$3:$F$142,5,FALSE)</f>
        <v>W60</v>
      </c>
      <c r="H102" s="47">
        <f t="shared" si="2"/>
        <v>56.509945750452076</v>
      </c>
      <c r="I102" s="18"/>
      <c r="J102" s="18"/>
      <c r="K102" s="18"/>
      <c r="L102" s="48"/>
      <c r="M102" s="48"/>
      <c r="N102" s="48"/>
      <c r="O102" s="48"/>
      <c r="P102" s="48"/>
      <c r="Q102" s="48"/>
      <c r="R102" s="48"/>
      <c r="S102" s="48">
        <v>31</v>
      </c>
      <c r="T102" s="48"/>
      <c r="U102" s="48"/>
      <c r="V102" s="48"/>
      <c r="W102" s="14"/>
      <c r="X102" s="48"/>
      <c r="Y102" s="48"/>
      <c r="Z102" s="48">
        <v>5</v>
      </c>
      <c r="AA102" s="14"/>
      <c r="AC102" s="21"/>
      <c r="AD102" s="21"/>
    </row>
    <row r="103" spans="1:30" ht="12.75" customHeight="1" x14ac:dyDescent="0.15">
      <c r="A103" s="38">
        <v>97</v>
      </c>
      <c r="B103" s="24">
        <v>24</v>
      </c>
      <c r="C103" s="46">
        <v>3.8738425925925926E-2</v>
      </c>
      <c r="D103" s="18" t="str">
        <f>VLOOKUP(Results!B103,Runners!$B$3:$F$142,2,FALSE)</f>
        <v>Beatrice</v>
      </c>
      <c r="E103" s="18" t="str">
        <f>VLOOKUP(B103,Runners!$B$3:$F$142,3,FALSE)</f>
        <v>Roberts</v>
      </c>
      <c r="F103" s="18" t="str">
        <f>VLOOKUP(B103,Runners!$B$3:$F$142,4,FALSE)</f>
        <v>Cardiff Harlequins Trail Running Club</v>
      </c>
      <c r="G103" s="18" t="str">
        <f>VLOOKUP(B103,Runners!$B$3:$F$142,5,FALSE)</f>
        <v>W40</v>
      </c>
      <c r="H103" s="47">
        <f t="shared" ref="H103:H110" si="3">(1+($H$128-C103)/C103)*100</f>
        <v>56.02031670152374</v>
      </c>
      <c r="I103" s="18"/>
      <c r="J103" s="18"/>
      <c r="K103" s="18"/>
      <c r="L103" s="48"/>
      <c r="M103" s="48"/>
      <c r="N103" s="48"/>
      <c r="O103" s="48"/>
      <c r="P103" s="48"/>
      <c r="Q103" s="48"/>
      <c r="R103" s="48"/>
      <c r="S103" s="48">
        <v>32</v>
      </c>
      <c r="T103" s="48"/>
      <c r="U103" s="48"/>
      <c r="V103" s="48"/>
      <c r="W103" s="14"/>
      <c r="X103" s="48">
        <v>7</v>
      </c>
      <c r="Y103" s="48"/>
      <c r="Z103" s="48"/>
      <c r="AA103" s="14"/>
      <c r="AC103" s="21"/>
      <c r="AD103" s="21"/>
    </row>
    <row r="104" spans="1:30" ht="12.75" customHeight="1" x14ac:dyDescent="0.15">
      <c r="A104" s="38">
        <v>98</v>
      </c>
      <c r="B104" s="24">
        <v>35</v>
      </c>
      <c r="C104" s="50">
        <v>3.9050925925925926E-2</v>
      </c>
      <c r="D104" s="18" t="str">
        <f>VLOOKUP(Results!B104,Runners!$B$3:$F$142,2,FALSE)</f>
        <v>Jenni</v>
      </c>
      <c r="E104" s="18" t="str">
        <f>VLOOKUP(B104,Runners!$B$3:$F$142,3,FALSE)</f>
        <v>Bell</v>
      </c>
      <c r="F104" s="18" t="str">
        <f>VLOOKUP(B104,Runners!$B$3:$F$142,4,FALSE)</f>
        <v>Chepstow Harriers</v>
      </c>
      <c r="G104" s="18" t="str">
        <f>VLOOKUP(B104,Runners!$B$3:$F$142,5,FALSE)</f>
        <v>W50</v>
      </c>
      <c r="H104" s="47">
        <f t="shared" si="3"/>
        <v>55.572021339656196</v>
      </c>
      <c r="I104" s="18"/>
      <c r="J104" s="18"/>
      <c r="K104" s="18"/>
      <c r="L104" s="48"/>
      <c r="M104" s="48"/>
      <c r="N104" s="48"/>
      <c r="O104" s="48"/>
      <c r="P104" s="48"/>
      <c r="Q104" s="48"/>
      <c r="R104" s="48"/>
      <c r="S104" s="48">
        <v>33</v>
      </c>
      <c r="T104" s="48"/>
      <c r="U104" s="48"/>
      <c r="V104" s="48"/>
      <c r="W104" s="14"/>
      <c r="X104" s="48"/>
      <c r="Y104" s="48">
        <v>11</v>
      </c>
      <c r="Z104" s="48"/>
      <c r="AA104" s="14"/>
      <c r="AC104" s="21"/>
      <c r="AD104" s="21"/>
    </row>
    <row r="105" spans="1:30" ht="12.75" customHeight="1" x14ac:dyDescent="0.15">
      <c r="A105" s="38">
        <v>99</v>
      </c>
      <c r="B105" s="24">
        <v>51</v>
      </c>
      <c r="C105" s="46">
        <v>3.90625E-2</v>
      </c>
      <c r="D105" s="18" t="str">
        <f>VLOOKUP(Results!B105,Runners!$B$3:$F$142,2,FALSE)</f>
        <v>Denise</v>
      </c>
      <c r="E105" s="18" t="str">
        <f>VLOOKUP(B105,Runners!$B$3:$F$142,3,FALSE)</f>
        <v>Evans</v>
      </c>
      <c r="F105" s="18" t="str">
        <f>VLOOKUP(B105,Runners!$B$3:$F$142,4,FALSE)</f>
        <v>Chepstow Harriers</v>
      </c>
      <c r="G105" s="18" t="str">
        <f>VLOOKUP(B105,Runners!$B$3:$F$142,5,FALSE)</f>
        <v>W50</v>
      </c>
      <c r="H105" s="47">
        <f t="shared" si="3"/>
        <v>55.555555555555557</v>
      </c>
      <c r="I105" s="18"/>
      <c r="J105" s="18"/>
      <c r="K105" s="18"/>
      <c r="L105" s="48"/>
      <c r="M105" s="48"/>
      <c r="N105" s="48"/>
      <c r="O105" s="48"/>
      <c r="P105" s="48"/>
      <c r="Q105" s="48"/>
      <c r="R105" s="48"/>
      <c r="S105" s="48">
        <v>34</v>
      </c>
      <c r="T105" s="48"/>
      <c r="U105" s="48"/>
      <c r="V105" s="48"/>
      <c r="W105" s="14"/>
      <c r="X105" s="48"/>
      <c r="Y105" s="48">
        <v>12</v>
      </c>
      <c r="Z105" s="48"/>
      <c r="AA105" s="14"/>
      <c r="AC105" s="21"/>
      <c r="AD105" s="21"/>
    </row>
    <row r="106" spans="1:30" ht="12.75" customHeight="1" x14ac:dyDescent="0.15">
      <c r="A106" s="38">
        <v>100</v>
      </c>
      <c r="B106" s="24">
        <v>4</v>
      </c>
      <c r="C106" s="46">
        <v>3.953703703703703E-2</v>
      </c>
      <c r="D106" s="18" t="str">
        <f>VLOOKUP(Results!B106,Runners!$B$3:$F$142,2,FALSE)</f>
        <v>Siân</v>
      </c>
      <c r="E106" s="18" t="str">
        <f>VLOOKUP(B106,Runners!$B$3:$F$142,3,FALSE)</f>
        <v>Ford</v>
      </c>
      <c r="F106" s="18" t="str">
        <f>VLOOKUP(B106,Runners!$B$3:$F$142,4,FALSE)</f>
        <v>Chepstow harriers</v>
      </c>
      <c r="G106" s="18" t="str">
        <f>VLOOKUP(B106,Runners!$B$3:$F$142,5,FALSE)</f>
        <v>WSEN</v>
      </c>
      <c r="H106" s="47">
        <f t="shared" si="3"/>
        <v>54.888758782201407</v>
      </c>
      <c r="I106" s="18"/>
      <c r="J106" s="18"/>
      <c r="K106" s="18"/>
      <c r="L106" s="48"/>
      <c r="M106" s="48"/>
      <c r="N106" s="48"/>
      <c r="O106" s="48"/>
      <c r="P106" s="48"/>
      <c r="Q106" s="48"/>
      <c r="R106" s="48"/>
      <c r="S106" s="48">
        <v>35</v>
      </c>
      <c r="T106" s="48"/>
      <c r="U106" s="48"/>
      <c r="V106" s="48"/>
      <c r="W106" s="60">
        <v>11</v>
      </c>
      <c r="X106" s="48"/>
      <c r="Y106" s="48"/>
      <c r="Z106" s="48"/>
      <c r="AA106" s="14"/>
      <c r="AC106" s="21"/>
      <c r="AD106" s="21"/>
    </row>
    <row r="107" spans="1:30" ht="12.75" customHeight="1" x14ac:dyDescent="0.15">
      <c r="A107" s="38">
        <v>101</v>
      </c>
      <c r="B107" s="24">
        <v>156</v>
      </c>
      <c r="C107" s="50">
        <v>4.0567129629629627E-2</v>
      </c>
      <c r="D107" s="18" t="str">
        <f>VLOOKUP(Results!B107,Runners!$B$3:$F$142,2,FALSE)</f>
        <v>Simon</v>
      </c>
      <c r="E107" s="18" t="str">
        <f>VLOOKUP(B107,Runners!$B$3:$F$142,3,FALSE)</f>
        <v>Maddison</v>
      </c>
      <c r="F107" s="18" t="str">
        <f>VLOOKUP(B107,Runners!$B$3:$F$142,4,FALSE)</f>
        <v>Chepstow Harriers</v>
      </c>
      <c r="G107" s="18" t="str">
        <f>VLOOKUP(B107,Runners!$B$3:$F$142,5,FALSE)</f>
        <v>M70</v>
      </c>
      <c r="H107" s="47">
        <f t="shared" si="3"/>
        <v>53.495007132667617</v>
      </c>
      <c r="I107" s="18">
        <v>66</v>
      </c>
      <c r="J107" s="18"/>
      <c r="K107" s="18"/>
      <c r="L107" s="48"/>
      <c r="M107" s="48"/>
      <c r="N107" s="48"/>
      <c r="O107" s="48"/>
      <c r="P107" s="48"/>
      <c r="Q107" s="48">
        <v>4</v>
      </c>
      <c r="R107" s="48"/>
      <c r="S107" s="48"/>
      <c r="T107" s="48"/>
      <c r="U107" s="48"/>
      <c r="V107" s="48"/>
      <c r="W107" s="14"/>
      <c r="X107" s="48"/>
      <c r="Y107" s="48"/>
      <c r="Z107" s="48"/>
      <c r="AA107" s="14"/>
      <c r="AC107" s="21"/>
      <c r="AD107" s="21"/>
    </row>
    <row r="108" spans="1:30" ht="12.75" customHeight="1" x14ac:dyDescent="0.15">
      <c r="A108" s="38">
        <v>102</v>
      </c>
      <c r="B108" s="24">
        <v>7</v>
      </c>
      <c r="C108" s="46">
        <v>4.1319444444444443E-2</v>
      </c>
      <c r="D108" s="18" t="str">
        <f>VLOOKUP(Results!B108,Runners!$B$3:$F$142,2,FALSE)</f>
        <v>Jen</v>
      </c>
      <c r="E108" s="18" t="str">
        <f>VLOOKUP(B108,Runners!$B$3:$F$142,3,FALSE)</f>
        <v>Harding</v>
      </c>
      <c r="F108" s="18" t="str">
        <f>VLOOKUP(B108,Runners!$B$3:$F$142,4,FALSE)</f>
        <v>Chepstow Harriers</v>
      </c>
      <c r="G108" s="18" t="str">
        <f>VLOOKUP(B108,Runners!$B$3:$F$142,5,FALSE)</f>
        <v>WSEN</v>
      </c>
      <c r="H108" s="47">
        <f t="shared" si="3"/>
        <v>52.52100840336135</v>
      </c>
      <c r="I108" s="18"/>
      <c r="J108" s="18"/>
      <c r="K108" s="18"/>
      <c r="L108" s="48"/>
      <c r="M108" s="48"/>
      <c r="N108" s="48"/>
      <c r="O108" s="48"/>
      <c r="P108" s="48"/>
      <c r="Q108" s="48"/>
      <c r="R108" s="48"/>
      <c r="S108" s="48">
        <v>36</v>
      </c>
      <c r="T108" s="48"/>
      <c r="U108" s="48"/>
      <c r="V108" s="48"/>
      <c r="W108" s="60">
        <v>12</v>
      </c>
      <c r="X108" s="48"/>
      <c r="Y108" s="48"/>
      <c r="Z108" s="48"/>
      <c r="AA108" s="14"/>
      <c r="AC108" s="21"/>
      <c r="AD108" s="21"/>
    </row>
    <row r="109" spans="1:30" ht="12.75" customHeight="1" x14ac:dyDescent="0.15">
      <c r="A109" s="38">
        <v>103</v>
      </c>
      <c r="B109" s="24">
        <v>33</v>
      </c>
      <c r="C109" s="50">
        <v>4.1412037037037039E-2</v>
      </c>
      <c r="D109" s="18" t="str">
        <f>VLOOKUP(Results!B109,Runners!$B$3:$F$142,2,FALSE)</f>
        <v>Lindsey</v>
      </c>
      <c r="E109" s="18" t="str">
        <f>VLOOKUP(B109,Runners!$B$3:$F$142,3,FALSE)</f>
        <v>Coode</v>
      </c>
      <c r="F109" s="18" t="str">
        <f>VLOOKUP(B109,Runners!$B$3:$F$142,4,FALSE)</f>
        <v>Chepstow Harriers</v>
      </c>
      <c r="G109" s="18" t="str">
        <f>VLOOKUP(B109,Runners!$B$3:$F$142,5,FALSE)</f>
        <v>W40</v>
      </c>
      <c r="H109" s="47">
        <f t="shared" si="3"/>
        <v>52.403577417551702</v>
      </c>
      <c r="I109" s="18"/>
      <c r="J109" s="18"/>
      <c r="K109" s="18"/>
      <c r="L109" s="48"/>
      <c r="M109" s="48"/>
      <c r="N109" s="48"/>
      <c r="O109" s="48"/>
      <c r="P109" s="48"/>
      <c r="Q109" s="48"/>
      <c r="R109" s="48"/>
      <c r="S109" s="48">
        <v>37</v>
      </c>
      <c r="T109" s="48"/>
      <c r="U109" s="48"/>
      <c r="V109" s="48"/>
      <c r="W109" s="14"/>
      <c r="X109" s="48">
        <v>8</v>
      </c>
      <c r="Y109" s="48"/>
      <c r="Z109" s="48"/>
      <c r="AA109" s="14"/>
      <c r="AC109" s="21"/>
      <c r="AD109" s="21"/>
    </row>
    <row r="110" spans="1:30" ht="12.75" customHeight="1" x14ac:dyDescent="0.15">
      <c r="A110" s="38">
        <v>104</v>
      </c>
      <c r="B110" s="24">
        <v>11</v>
      </c>
      <c r="C110" s="51">
        <v>4.2268518518518518E-2</v>
      </c>
      <c r="D110" s="18" t="str">
        <f>VLOOKUP(Results!B110,Runners!$B$3:$F$142,2,FALSE)</f>
        <v>Sarah</v>
      </c>
      <c r="E110" s="18" t="str">
        <f>VLOOKUP(B110,Runners!$B$3:$F$142,3,FALSE)</f>
        <v>Finn</v>
      </c>
      <c r="F110" s="18">
        <f>VLOOKUP(B110,Runners!$B$3:$F$142,4,FALSE)</f>
        <v>0</v>
      </c>
      <c r="G110" s="18" t="str">
        <f>VLOOKUP(B110,Runners!$B$3:$F$142,5,FALSE)</f>
        <v>WSEN</v>
      </c>
      <c r="H110" s="47">
        <f t="shared" si="3"/>
        <v>51.34173055859803</v>
      </c>
      <c r="I110" s="18"/>
      <c r="J110" s="18"/>
      <c r="K110" s="18"/>
      <c r="L110" s="48"/>
      <c r="M110" s="48"/>
      <c r="N110" s="48"/>
      <c r="O110" s="48"/>
      <c r="P110" s="48"/>
      <c r="Q110" s="48"/>
      <c r="R110" s="48"/>
      <c r="S110" s="48">
        <v>38</v>
      </c>
      <c r="T110" s="48"/>
      <c r="U110" s="48"/>
      <c r="V110" s="48"/>
      <c r="W110" s="60">
        <v>13</v>
      </c>
      <c r="X110" s="48"/>
      <c r="Y110" s="48"/>
      <c r="Z110" s="48"/>
      <c r="AA110" s="14"/>
      <c r="AC110" s="21"/>
      <c r="AD110" s="21"/>
    </row>
    <row r="111" spans="1:30" ht="12.75" customHeight="1" x14ac:dyDescent="0.15">
      <c r="A111" s="38">
        <v>105</v>
      </c>
      <c r="B111" s="24">
        <v>17</v>
      </c>
      <c r="C111" s="51">
        <v>4.2476851851851849E-2</v>
      </c>
      <c r="D111" s="18" t="str">
        <f>VLOOKUP(Results!B111,Runners!$B$3:$F$142,2,FALSE)</f>
        <v>Lucy</v>
      </c>
      <c r="E111" s="18" t="str">
        <f>VLOOKUP(B111,Runners!$B$3:$F$142,3,FALSE)</f>
        <v>Sullivan</v>
      </c>
      <c r="F111" s="18" t="str">
        <f>VLOOKUP(B111,Runners!$B$3:$F$142,4,FALSE)</f>
        <v>Vegan Runners</v>
      </c>
      <c r="G111" s="18" t="str">
        <f>VLOOKUP(B111,Runners!$B$3:$F$142,5,FALSE)</f>
        <v>WSEN</v>
      </c>
      <c r="H111" s="47">
        <f t="shared" ref="H111:H121" si="4">(1+($H$128-C111)/C111)*100</f>
        <v>51.089918256130787</v>
      </c>
      <c r="I111" s="18"/>
      <c r="J111" s="18"/>
      <c r="K111" s="18"/>
      <c r="L111" s="48"/>
      <c r="M111" s="48"/>
      <c r="N111" s="48"/>
      <c r="O111" s="48"/>
      <c r="P111" s="48"/>
      <c r="Q111" s="48"/>
      <c r="R111" s="48"/>
      <c r="S111" s="48">
        <v>39</v>
      </c>
      <c r="T111" s="48"/>
      <c r="U111" s="48"/>
      <c r="V111" s="48"/>
      <c r="W111" s="60">
        <v>14</v>
      </c>
      <c r="X111" s="48"/>
      <c r="Y111" s="48"/>
      <c r="Z111" s="48"/>
      <c r="AA111" s="14"/>
      <c r="AC111" s="21"/>
      <c r="AD111" s="21"/>
    </row>
    <row r="112" spans="1:30" ht="12.75" customHeight="1" x14ac:dyDescent="0.15">
      <c r="A112" s="38">
        <v>106</v>
      </c>
      <c r="B112" s="24">
        <v>56</v>
      </c>
      <c r="C112" s="51">
        <v>4.2986111111111114E-2</v>
      </c>
      <c r="D112" s="18" t="str">
        <f>VLOOKUP(Results!B112,Runners!$B$3:$F$142,2,FALSE)</f>
        <v>Tricia</v>
      </c>
      <c r="E112" s="18" t="str">
        <f>VLOOKUP(B112,Runners!$B$3:$F$142,3,FALSE)</f>
        <v>Searle</v>
      </c>
      <c r="F112" s="18" t="str">
        <f>VLOOKUP(B112,Runners!$B$3:$F$142,4,FALSE)</f>
        <v>Cardiff Harlequins RC</v>
      </c>
      <c r="G112" s="18" t="str">
        <f>VLOOKUP(B112,Runners!$B$3:$F$142,5,FALSE)</f>
        <v>W60</v>
      </c>
      <c r="H112" s="47">
        <f t="shared" si="4"/>
        <v>50.484652665589657</v>
      </c>
      <c r="I112" s="18"/>
      <c r="J112" s="18"/>
      <c r="K112" s="18"/>
      <c r="L112" s="48"/>
      <c r="M112" s="48"/>
      <c r="N112" s="48"/>
      <c r="O112" s="48"/>
      <c r="P112" s="48"/>
      <c r="Q112" s="48"/>
      <c r="R112" s="48"/>
      <c r="S112" s="48">
        <v>40</v>
      </c>
      <c r="T112" s="48"/>
      <c r="U112" s="48"/>
      <c r="V112" s="48"/>
      <c r="W112" s="14"/>
      <c r="X112" s="48"/>
      <c r="Y112" s="48"/>
      <c r="Z112" s="48">
        <v>6</v>
      </c>
      <c r="AA112" s="14"/>
      <c r="AC112" s="21"/>
      <c r="AD112" s="21"/>
    </row>
    <row r="113" spans="1:30" ht="12.75" customHeight="1" x14ac:dyDescent="0.15">
      <c r="A113" s="38">
        <v>107</v>
      </c>
      <c r="B113" s="24">
        <v>3</v>
      </c>
      <c r="C113" s="51">
        <v>4.2986111111111114E-2</v>
      </c>
      <c r="D113" s="18" t="str">
        <f>VLOOKUP(Results!B113,Runners!$B$3:$F$142,2,FALSE)</f>
        <v>Nikola</v>
      </c>
      <c r="E113" s="18" t="str">
        <f>VLOOKUP(B113,Runners!$B$3:$F$142,3,FALSE)</f>
        <v>Jurcakova</v>
      </c>
      <c r="F113" s="18" t="str">
        <f>VLOOKUP(B113,Runners!$B$3:$F$142,4,FALSE)</f>
        <v>CDF Runners</v>
      </c>
      <c r="G113" s="18" t="str">
        <f>VLOOKUP(B113,Runners!$B$3:$F$142,5,FALSE)</f>
        <v>WSEN</v>
      </c>
      <c r="H113" s="47">
        <f t="shared" si="4"/>
        <v>50.484652665589657</v>
      </c>
      <c r="I113" s="18"/>
      <c r="J113" s="18"/>
      <c r="K113" s="18"/>
      <c r="L113" s="48"/>
      <c r="M113" s="48"/>
      <c r="N113" s="48"/>
      <c r="O113" s="48"/>
      <c r="P113" s="48"/>
      <c r="Q113" s="48"/>
      <c r="R113" s="48"/>
      <c r="S113" s="48">
        <v>41</v>
      </c>
      <c r="T113" s="48"/>
      <c r="U113" s="48"/>
      <c r="V113" s="48"/>
      <c r="W113" s="60">
        <v>15</v>
      </c>
      <c r="X113" s="48"/>
      <c r="Y113" s="48"/>
      <c r="Z113" s="48"/>
      <c r="AA113" s="14"/>
      <c r="AC113" s="21"/>
      <c r="AD113" s="21"/>
    </row>
    <row r="114" spans="1:30" ht="12.75" customHeight="1" x14ac:dyDescent="0.15">
      <c r="A114" s="38">
        <v>108</v>
      </c>
      <c r="B114" s="24">
        <v>49</v>
      </c>
      <c r="C114" s="51">
        <v>4.4953703703703697E-2</v>
      </c>
      <c r="D114" s="18" t="str">
        <f>VLOOKUP(Results!B114,Runners!$B$3:$F$142,2,FALSE)</f>
        <v>Deb</v>
      </c>
      <c r="E114" s="18" t="str">
        <f>VLOOKUP(B114,Runners!$B$3:$F$142,3,FALSE)</f>
        <v>Franklin</v>
      </c>
      <c r="F114" s="18" t="str">
        <f>VLOOKUP(B114,Runners!$B$3:$F$142,4,FALSE)</f>
        <v>Chepstow Harriers</v>
      </c>
      <c r="G114" s="18" t="str">
        <f>VLOOKUP(B114,Runners!$B$3:$F$142,5,FALSE)</f>
        <v>W50</v>
      </c>
      <c r="H114" s="47">
        <f t="shared" si="4"/>
        <v>48.274974253347068</v>
      </c>
      <c r="I114" s="18"/>
      <c r="J114" s="18"/>
      <c r="K114" s="18"/>
      <c r="L114" s="48"/>
      <c r="M114" s="48"/>
      <c r="N114" s="48"/>
      <c r="O114" s="48"/>
      <c r="P114" s="48"/>
      <c r="Q114" s="48"/>
      <c r="R114" s="48"/>
      <c r="S114" s="48">
        <v>42</v>
      </c>
      <c r="T114" s="48"/>
      <c r="U114" s="48"/>
      <c r="V114" s="48"/>
      <c r="W114" s="14"/>
      <c r="X114" s="48"/>
      <c r="Y114" s="48">
        <v>13</v>
      </c>
      <c r="Z114" s="48"/>
      <c r="AA114" s="14"/>
      <c r="AC114" s="21"/>
      <c r="AD114" s="21"/>
    </row>
    <row r="115" spans="1:30" ht="12.75" customHeight="1" x14ac:dyDescent="0.15">
      <c r="A115" s="68">
        <v>109</v>
      </c>
      <c r="B115" s="69">
        <v>61</v>
      </c>
      <c r="C115" s="76">
        <v>4.8252314814814817E-2</v>
      </c>
      <c r="D115" s="71" t="str">
        <f>VLOOKUP(Results!B115,Runners!$B$3:$F$142,2,FALSE)</f>
        <v>Jane</v>
      </c>
      <c r="E115" s="71" t="str">
        <f>VLOOKUP(B115,Runners!$B$3:$F$142,3,FALSE)</f>
        <v>Bayliss</v>
      </c>
      <c r="F115" s="71" t="str">
        <f>VLOOKUP(B115,Runners!$B$3:$F$142,4,FALSE)</f>
        <v>Chepstow Harriers</v>
      </c>
      <c r="G115" s="71" t="str">
        <f>VLOOKUP(B115,Runners!$B$3:$F$142,5,FALSE)</f>
        <v>W70</v>
      </c>
      <c r="H115" s="72">
        <f t="shared" si="4"/>
        <v>44.974814104101704</v>
      </c>
      <c r="I115" s="71"/>
      <c r="J115" s="71"/>
      <c r="K115" s="71"/>
      <c r="L115" s="73"/>
      <c r="M115" s="73"/>
      <c r="N115" s="73"/>
      <c r="O115" s="73"/>
      <c r="P115" s="73"/>
      <c r="Q115" s="73"/>
      <c r="R115" s="73"/>
      <c r="S115" s="73">
        <v>43</v>
      </c>
      <c r="T115" s="73"/>
      <c r="U115" s="73"/>
      <c r="V115" s="73"/>
      <c r="W115" s="75"/>
      <c r="X115" s="73"/>
      <c r="Y115" s="73"/>
      <c r="Z115" s="73"/>
      <c r="AA115" s="75">
        <v>1</v>
      </c>
      <c r="AC115" s="21"/>
      <c r="AD115" s="21"/>
    </row>
    <row r="116" spans="1:30" ht="12.75" customHeight="1" x14ac:dyDescent="0.15">
      <c r="A116" s="38">
        <v>110</v>
      </c>
      <c r="B116" s="24">
        <v>30</v>
      </c>
      <c r="C116" s="51">
        <v>5.2430555555555557E-2</v>
      </c>
      <c r="D116" s="18" t="str">
        <f>VLOOKUP(Results!B116,Runners!$B$3:$F$142,2,FALSE)</f>
        <v>Shari</v>
      </c>
      <c r="E116" s="18" t="str">
        <f>VLOOKUP(B116,Runners!$B$3:$F$142,3,FALSE)</f>
        <v>Finch</v>
      </c>
      <c r="F116" s="18" t="str">
        <f>VLOOKUP(B116,Runners!$B$3:$F$142,4,FALSE)</f>
        <v>Chepstow Harriers</v>
      </c>
      <c r="G116" s="18" t="str">
        <f>VLOOKUP(B116,Runners!$B$3:$F$142,5,FALSE)</f>
        <v>W40</v>
      </c>
      <c r="H116" s="47">
        <f t="shared" si="4"/>
        <v>41.390728476821195</v>
      </c>
      <c r="I116" s="18"/>
      <c r="J116" s="18"/>
      <c r="K116" s="18"/>
      <c r="L116" s="48"/>
      <c r="M116" s="48"/>
      <c r="N116" s="48"/>
      <c r="O116" s="48"/>
      <c r="P116" s="48"/>
      <c r="Q116" s="48"/>
      <c r="R116" s="48"/>
      <c r="S116" s="48">
        <v>44</v>
      </c>
      <c r="T116" s="48"/>
      <c r="U116" s="48"/>
      <c r="V116" s="48"/>
      <c r="W116" s="14"/>
      <c r="X116" s="48">
        <v>9</v>
      </c>
      <c r="Y116" s="48"/>
      <c r="Z116" s="48"/>
      <c r="AA116" s="14"/>
      <c r="AC116" s="21"/>
      <c r="AD116" s="21"/>
    </row>
    <row r="117" spans="1:30" ht="12.75" customHeight="1" x14ac:dyDescent="0.15">
      <c r="A117" s="38">
        <v>111</v>
      </c>
      <c r="B117" s="24">
        <v>60</v>
      </c>
      <c r="C117" s="51">
        <v>5.2534722222222219E-2</v>
      </c>
      <c r="D117" s="18" t="str">
        <f>VLOOKUP(Results!B117,Runners!$B$3:$F$142,2,FALSE)</f>
        <v>Margaret</v>
      </c>
      <c r="E117" s="18" t="str">
        <f>VLOOKUP(B117,Runners!$B$3:$F$142,3,FALSE)</f>
        <v>Griffiths</v>
      </c>
      <c r="F117" s="18" t="str">
        <f>VLOOKUP(B117,Runners!$B$3:$F$142,4,FALSE)</f>
        <v>Chepstow Harriers</v>
      </c>
      <c r="G117" s="18" t="str">
        <f>VLOOKUP(B117,Runners!$B$3:$F$142,5,FALSE)</f>
        <v>W60</v>
      </c>
      <c r="H117" s="47">
        <f t="shared" si="4"/>
        <v>41.308658294778589</v>
      </c>
      <c r="I117" s="18"/>
      <c r="J117" s="18"/>
      <c r="K117" s="18"/>
      <c r="L117" s="48"/>
      <c r="M117" s="48"/>
      <c r="N117" s="48"/>
      <c r="O117" s="48"/>
      <c r="P117" s="48"/>
      <c r="Q117" s="48"/>
      <c r="R117" s="48"/>
      <c r="S117" s="48">
        <v>45</v>
      </c>
      <c r="T117" s="48"/>
      <c r="U117" s="48"/>
      <c r="V117" s="48"/>
      <c r="W117" s="48"/>
      <c r="X117" s="48"/>
      <c r="Y117" s="48"/>
      <c r="Z117" s="48">
        <v>7</v>
      </c>
      <c r="AA117" s="14"/>
      <c r="AC117" s="21"/>
      <c r="AD117" s="21"/>
    </row>
    <row r="118" spans="1:30" ht="12.75" customHeight="1" x14ac:dyDescent="0.15">
      <c r="A118" s="38">
        <v>112</v>
      </c>
      <c r="B118" s="24">
        <v>47</v>
      </c>
      <c r="C118" s="51">
        <v>5.2569444444444446E-2</v>
      </c>
      <c r="D118" s="18" t="str">
        <f>VLOOKUP(Results!B118,Runners!$B$3:$F$142,2,FALSE)</f>
        <v>Sonia</v>
      </c>
      <c r="E118" s="18" t="str">
        <f>VLOOKUP(B118,Runners!$B$3:$F$142,3,FALSE)</f>
        <v>Unsted</v>
      </c>
      <c r="F118" s="18" t="str">
        <f>VLOOKUP(B118,Runners!$B$3:$F$142,4,FALSE)</f>
        <v>Chepstow Harriers</v>
      </c>
      <c r="G118" s="18" t="str">
        <f>VLOOKUP(B118,Runners!$B$3:$F$142,5,FALSE)</f>
        <v>W50</v>
      </c>
      <c r="H118" s="47">
        <f t="shared" si="4"/>
        <v>41.281373844121525</v>
      </c>
      <c r="I118" s="18"/>
      <c r="J118" s="18"/>
      <c r="K118" s="18"/>
      <c r="L118" s="48"/>
      <c r="M118" s="48"/>
      <c r="N118" s="48"/>
      <c r="O118" s="48"/>
      <c r="P118" s="48"/>
      <c r="Q118" s="48"/>
      <c r="R118" s="48"/>
      <c r="S118" s="48">
        <v>46</v>
      </c>
      <c r="T118" s="48"/>
      <c r="U118" s="48"/>
      <c r="V118" s="48"/>
      <c r="W118" s="48"/>
      <c r="X118" s="48"/>
      <c r="Y118" s="48">
        <v>14</v>
      </c>
      <c r="Z118" s="48"/>
      <c r="AA118" s="14"/>
      <c r="AC118" s="21"/>
      <c r="AD118" s="21"/>
    </row>
    <row r="119" spans="1:30" ht="12.75" customHeight="1" x14ac:dyDescent="0.15">
      <c r="A119" s="38">
        <v>113</v>
      </c>
      <c r="B119" s="24">
        <v>38</v>
      </c>
      <c r="C119" s="51">
        <v>5.2638888888888895E-2</v>
      </c>
      <c r="D119" s="18" t="str">
        <f>VLOOKUP(Results!B119,Runners!$B$3:$F$142,2,FALSE)</f>
        <v>Lisa</v>
      </c>
      <c r="E119" s="18" t="str">
        <f>VLOOKUP(B119,Runners!$B$3:$F$142,3,FALSE)</f>
        <v>Riddington</v>
      </c>
      <c r="F119" s="18" t="str">
        <f>VLOOKUP(B119,Runners!$B$3:$F$142,4,FALSE)</f>
        <v>Chepstow harriers</v>
      </c>
      <c r="G119" s="18" t="str">
        <f>VLOOKUP(B119,Runners!$B$3:$F$142,5,FALSE)</f>
        <v>W50</v>
      </c>
      <c r="H119" s="47">
        <f t="shared" si="4"/>
        <v>41.226912928759887</v>
      </c>
      <c r="I119" s="18"/>
      <c r="J119" s="18"/>
      <c r="K119" s="18"/>
      <c r="L119" s="48"/>
      <c r="M119" s="48"/>
      <c r="N119" s="48"/>
      <c r="O119" s="48"/>
      <c r="P119" s="48"/>
      <c r="Q119" s="48"/>
      <c r="R119" s="48"/>
      <c r="S119" s="48">
        <v>47</v>
      </c>
      <c r="T119" s="48"/>
      <c r="U119" s="48"/>
      <c r="V119" s="48"/>
      <c r="W119" s="48"/>
      <c r="X119" s="48"/>
      <c r="Y119" s="48">
        <v>15</v>
      </c>
      <c r="Z119" s="48"/>
      <c r="AA119" s="14"/>
      <c r="AC119" s="21"/>
      <c r="AD119" s="21"/>
    </row>
    <row r="120" spans="1:30" ht="12.75" customHeight="1" x14ac:dyDescent="0.15">
      <c r="A120" s="38">
        <v>114</v>
      </c>
      <c r="B120" s="24">
        <v>55</v>
      </c>
      <c r="C120" s="51">
        <v>5.2777777777777778E-2</v>
      </c>
      <c r="D120" s="18" t="str">
        <f>VLOOKUP(Results!B120,Runners!$B$3:$F$142,2,FALSE)</f>
        <v>Anne</v>
      </c>
      <c r="E120" s="18" t="str">
        <f>VLOOKUP(B120,Runners!$B$3:$F$142,3,FALSE)</f>
        <v>Jenner</v>
      </c>
      <c r="F120" s="18" t="str">
        <f>VLOOKUP(B120,Runners!$B$3:$F$142,4,FALSE)</f>
        <v>Chepstow Harriers</v>
      </c>
      <c r="G120" s="18" t="str">
        <f>VLOOKUP(B120,Runners!$B$3:$F$142,5,FALSE)</f>
        <v>W60</v>
      </c>
      <c r="H120" s="47">
        <f t="shared" si="4"/>
        <v>41.118421052631582</v>
      </c>
      <c r="I120" s="18"/>
      <c r="J120" s="18"/>
      <c r="K120" s="18"/>
      <c r="L120" s="48"/>
      <c r="M120" s="48"/>
      <c r="N120" s="48"/>
      <c r="O120" s="48"/>
      <c r="P120" s="48"/>
      <c r="Q120" s="48"/>
      <c r="R120" s="48"/>
      <c r="S120" s="48">
        <v>48</v>
      </c>
      <c r="T120" s="48"/>
      <c r="U120" s="48"/>
      <c r="V120" s="48"/>
      <c r="W120" s="48"/>
      <c r="X120" s="48"/>
      <c r="Y120" s="48"/>
      <c r="Z120" s="48">
        <v>8</v>
      </c>
      <c r="AA120" s="14"/>
      <c r="AC120" s="21"/>
      <c r="AD120" s="21"/>
    </row>
    <row r="121" spans="1:30" ht="12.75" customHeight="1" x14ac:dyDescent="0.15">
      <c r="A121" s="38">
        <v>115</v>
      </c>
      <c r="B121" s="24">
        <v>34</v>
      </c>
      <c r="C121" s="51">
        <v>5.2893518518518513E-2</v>
      </c>
      <c r="D121" s="18" t="str">
        <f>VLOOKUP(Results!B121,Runners!$B$3:$F$142,2,FALSE)</f>
        <v>Kate</v>
      </c>
      <c r="E121" s="18" t="str">
        <f>VLOOKUP(B121,Runners!$B$3:$F$142,3,FALSE)</f>
        <v>Cliff</v>
      </c>
      <c r="F121" s="18" t="str">
        <f>VLOOKUP(B121,Runners!$B$3:$F$142,4,FALSE)</f>
        <v>Chepstow Harriers</v>
      </c>
      <c r="G121" s="18" t="str">
        <f>VLOOKUP(B121,Runners!$B$3:$F$142,5,FALSE)</f>
        <v>W50</v>
      </c>
      <c r="H121" s="47">
        <f t="shared" si="4"/>
        <v>41.028446389496722</v>
      </c>
      <c r="I121" s="18"/>
      <c r="J121" s="18"/>
      <c r="K121" s="18"/>
      <c r="L121" s="48"/>
      <c r="M121" s="48"/>
      <c r="N121" s="48"/>
      <c r="O121" s="48"/>
      <c r="P121" s="48"/>
      <c r="Q121" s="48"/>
      <c r="R121" s="48"/>
      <c r="S121" s="48">
        <v>49</v>
      </c>
      <c r="T121" s="48"/>
      <c r="U121" s="48"/>
      <c r="V121" s="48"/>
      <c r="W121" s="48"/>
      <c r="X121" s="48"/>
      <c r="Y121" s="48">
        <v>16</v>
      </c>
      <c r="Z121" s="48"/>
      <c r="AA121" s="14"/>
      <c r="AC121" s="21"/>
      <c r="AD121" s="21"/>
    </row>
    <row r="122" spans="1:30" ht="12.75" customHeight="1" x14ac:dyDescent="0.15">
      <c r="A122" s="7"/>
      <c r="B122" s="8"/>
      <c r="C122" s="9"/>
      <c r="D122" s="10"/>
      <c r="E122" s="10"/>
      <c r="F122" s="10"/>
      <c r="G122" s="10"/>
      <c r="H122" s="10"/>
      <c r="I122" s="44">
        <f t="shared" ref="I122:AA122" si="5">MAX(I7:I121)</f>
        <v>66</v>
      </c>
      <c r="J122" s="11">
        <f t="shared" si="5"/>
        <v>1</v>
      </c>
      <c r="K122" s="11">
        <f t="shared" si="5"/>
        <v>1</v>
      </c>
      <c r="L122" s="11">
        <f t="shared" si="5"/>
        <v>1</v>
      </c>
      <c r="M122" s="11">
        <f t="shared" si="5"/>
        <v>30</v>
      </c>
      <c r="N122" s="11">
        <f t="shared" si="5"/>
        <v>13</v>
      </c>
      <c r="O122" s="11">
        <f t="shared" si="5"/>
        <v>8</v>
      </c>
      <c r="P122" s="11">
        <f t="shared" si="5"/>
        <v>7</v>
      </c>
      <c r="Q122" s="11">
        <f t="shared" si="5"/>
        <v>4</v>
      </c>
      <c r="R122" s="11">
        <f t="shared" si="5"/>
        <v>1</v>
      </c>
      <c r="S122" s="44">
        <f t="shared" si="5"/>
        <v>49</v>
      </c>
      <c r="T122" s="11">
        <f t="shared" si="5"/>
        <v>0</v>
      </c>
      <c r="U122" s="11">
        <f t="shared" si="5"/>
        <v>0</v>
      </c>
      <c r="V122" s="11">
        <f t="shared" si="5"/>
        <v>0</v>
      </c>
      <c r="W122" s="11">
        <f t="shared" si="5"/>
        <v>15</v>
      </c>
      <c r="X122" s="11">
        <f t="shared" si="5"/>
        <v>9</v>
      </c>
      <c r="Y122" s="11">
        <f t="shared" si="5"/>
        <v>16</v>
      </c>
      <c r="Z122" s="11">
        <f t="shared" si="5"/>
        <v>8</v>
      </c>
      <c r="AA122" s="11">
        <f t="shared" si="5"/>
        <v>1</v>
      </c>
    </row>
    <row r="123" spans="1:30" ht="12.75" customHeight="1" x14ac:dyDescent="0.15">
      <c r="B123" s="8"/>
      <c r="C123" s="9"/>
      <c r="D123" s="10"/>
      <c r="E123" s="10"/>
      <c r="F123" s="10"/>
      <c r="G123" s="10"/>
      <c r="H123" s="8" t="s">
        <v>34</v>
      </c>
      <c r="I123" s="79" t="str">
        <f>IF(I122=SUM(J122:R122),"PASS","FAIL")</f>
        <v>PASS</v>
      </c>
      <c r="J123" s="79"/>
      <c r="K123" s="79"/>
      <c r="L123" s="79"/>
      <c r="M123" s="79"/>
      <c r="N123" s="79"/>
      <c r="O123" s="79"/>
      <c r="P123" s="79"/>
      <c r="Q123" s="79"/>
      <c r="R123" s="79"/>
      <c r="S123" s="79" t="str">
        <f>IF(S122=SUM(U122:AA122),"PASS","FAIL")</f>
        <v>PASS</v>
      </c>
      <c r="T123" s="79"/>
      <c r="U123" s="79"/>
      <c r="V123" s="79"/>
      <c r="W123" s="79"/>
      <c r="X123" s="79"/>
      <c r="Y123" s="79"/>
      <c r="Z123" s="79"/>
      <c r="AA123" s="79"/>
    </row>
    <row r="124" spans="1:30" ht="12.75" customHeight="1" x14ac:dyDescent="0.15">
      <c r="A124" s="20" t="s">
        <v>30</v>
      </c>
      <c r="B124" s="8"/>
      <c r="C124" s="9"/>
      <c r="D124" s="10"/>
      <c r="E124" s="10"/>
      <c r="F124" s="10"/>
      <c r="G124" s="10"/>
      <c r="H124" s="8"/>
      <c r="I124" s="77">
        <f>I122/A121</f>
        <v>0.57391304347826089</v>
      </c>
      <c r="J124" s="11"/>
      <c r="K124" s="11"/>
      <c r="L124" s="11"/>
      <c r="M124" s="11"/>
      <c r="N124" s="11"/>
      <c r="O124" s="11"/>
      <c r="P124" s="11"/>
      <c r="Q124" s="11"/>
      <c r="R124" s="11"/>
      <c r="S124" s="77">
        <f>S122/A121</f>
        <v>0.42608695652173911</v>
      </c>
      <c r="T124" s="11"/>
      <c r="U124" s="11"/>
      <c r="V124" s="11"/>
      <c r="W124" s="11"/>
      <c r="X124" s="11"/>
      <c r="Y124" s="11"/>
      <c r="Z124" s="11"/>
      <c r="AA124" s="11"/>
    </row>
    <row r="125" spans="1:30" ht="12.75" customHeight="1" x14ac:dyDescent="0.15">
      <c r="A125" s="20"/>
      <c r="B125" s="8"/>
      <c r="C125" s="9"/>
      <c r="D125" s="10"/>
      <c r="E125" s="10"/>
      <c r="F125" s="10"/>
      <c r="G125" s="10"/>
      <c r="H125" s="8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30" ht="12.75" customHeight="1" x14ac:dyDescent="0.15">
      <c r="A126" s="7"/>
      <c r="B126" s="90" t="s">
        <v>31</v>
      </c>
      <c r="C126" s="91"/>
      <c r="D126" s="92"/>
      <c r="E126" s="93" t="s">
        <v>32</v>
      </c>
      <c r="F126" s="94"/>
      <c r="G126" s="19"/>
      <c r="H126" s="2">
        <v>115</v>
      </c>
      <c r="I126" s="2" t="s">
        <v>22</v>
      </c>
      <c r="J126" s="2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30" ht="12.75" customHeight="1" x14ac:dyDescent="0.15">
      <c r="A127" s="7"/>
      <c r="B127" s="40" t="s">
        <v>28</v>
      </c>
      <c r="C127" s="88" t="s">
        <v>5</v>
      </c>
      <c r="D127" s="89"/>
      <c r="E127" s="41" t="s">
        <v>28</v>
      </c>
      <c r="F127" s="41" t="s">
        <v>5</v>
      </c>
      <c r="G127" s="19"/>
      <c r="H127" s="2">
        <v>115</v>
      </c>
      <c r="I127" s="2" t="s">
        <v>23</v>
      </c>
      <c r="J127" s="2"/>
      <c r="K127" s="10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30" ht="12.75" customHeight="1" x14ac:dyDescent="0.15">
      <c r="A128" s="23" t="s">
        <v>25</v>
      </c>
      <c r="B128" s="24">
        <f>A7+A10+A15+A26</f>
        <v>34</v>
      </c>
      <c r="C128" s="82" t="s">
        <v>6</v>
      </c>
      <c r="D128" s="82"/>
      <c r="E128" s="18">
        <f>A35+A44+A51</f>
        <v>112</v>
      </c>
      <c r="F128" s="39" t="s">
        <v>55</v>
      </c>
      <c r="G128" s="3"/>
      <c r="H128" s="16">
        <f>AVERAGE(C7:C11)</f>
        <v>2.1701388888888888E-2</v>
      </c>
      <c r="I128" s="2" t="s">
        <v>21</v>
      </c>
      <c r="J128" s="2"/>
      <c r="K128" s="10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 x14ac:dyDescent="0.15">
      <c r="A129" s="23" t="s">
        <v>26</v>
      </c>
      <c r="B129" s="24">
        <f>A8+A9+A22+A28</f>
        <v>43</v>
      </c>
      <c r="C129" s="87" t="s">
        <v>29</v>
      </c>
      <c r="D129" s="87"/>
      <c r="E129" s="18">
        <f>A33+A43+A57</f>
        <v>115</v>
      </c>
      <c r="F129" s="39" t="s">
        <v>29</v>
      </c>
      <c r="G129" s="3"/>
      <c r="H129" s="16"/>
      <c r="I129" s="2"/>
      <c r="J129" s="2"/>
      <c r="K129" s="10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 x14ac:dyDescent="0.15">
      <c r="A130" s="23" t="s">
        <v>27</v>
      </c>
      <c r="B130" s="24">
        <f>A11+A12+A14+A31</f>
        <v>44</v>
      </c>
      <c r="C130" s="87" t="s">
        <v>174</v>
      </c>
      <c r="D130" s="87"/>
      <c r="E130" s="18">
        <f>A62+A66+A67</f>
        <v>177</v>
      </c>
      <c r="F130" s="17" t="s">
        <v>6</v>
      </c>
      <c r="G130" s="3"/>
      <c r="K130" s="10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x14ac:dyDescent="0.15">
      <c r="A131" s="38"/>
      <c r="B131" s="17"/>
      <c r="C131" s="80"/>
      <c r="D131" s="81"/>
      <c r="E131" s="18"/>
      <c r="F131" s="39"/>
      <c r="G131" s="10"/>
      <c r="H131" s="10"/>
      <c r="I131" s="10"/>
      <c r="J131" s="10"/>
      <c r="K131" s="10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x14ac:dyDescent="0.15">
      <c r="A132" s="7"/>
      <c r="D132" s="10"/>
      <c r="E132" s="10"/>
      <c r="F132" s="3"/>
      <c r="G132" s="10"/>
      <c r="H132" s="10"/>
      <c r="I132" s="10"/>
      <c r="J132" s="10"/>
      <c r="K132" s="10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x14ac:dyDescent="0.15">
      <c r="A133" s="12" t="s">
        <v>8</v>
      </c>
      <c r="B133" s="12"/>
      <c r="C133" s="13" t="s">
        <v>333</v>
      </c>
      <c r="D133" s="10"/>
      <c r="G133" s="10"/>
      <c r="H133" s="10"/>
      <c r="I133" s="10"/>
      <c r="J133" s="10"/>
      <c r="K133" s="10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x14ac:dyDescent="0.15">
      <c r="A134" s="12" t="s">
        <v>329</v>
      </c>
      <c r="B134" s="12"/>
      <c r="C134" s="13" t="s">
        <v>330</v>
      </c>
      <c r="D134" s="10"/>
      <c r="G134" s="10"/>
      <c r="H134" s="10"/>
      <c r="I134" s="10"/>
      <c r="J134" s="10"/>
      <c r="K134" s="10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x14ac:dyDescent="0.15">
      <c r="A135" s="12" t="s">
        <v>331</v>
      </c>
      <c r="B135" s="12"/>
      <c r="C135" s="13" t="s">
        <v>332</v>
      </c>
      <c r="D135" s="10"/>
      <c r="G135" s="10"/>
      <c r="H135" s="10"/>
      <c r="I135" s="10"/>
      <c r="J135" s="10"/>
      <c r="K135" s="10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x14ac:dyDescent="0.15">
      <c r="A136" s="12" t="s">
        <v>33</v>
      </c>
      <c r="B136" s="12"/>
      <c r="C136" s="13" t="s">
        <v>63</v>
      </c>
      <c r="D136" s="10"/>
      <c r="E136" s="10"/>
      <c r="F136" s="10"/>
      <c r="G136" s="10"/>
      <c r="H136" s="10"/>
      <c r="I136" s="10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x14ac:dyDescent="0.15">
      <c r="A137" s="12" t="s">
        <v>163</v>
      </c>
      <c r="B137" s="12"/>
      <c r="C137" s="13" t="s">
        <v>322</v>
      </c>
      <c r="D137" s="10"/>
      <c r="E137" s="10"/>
      <c r="F137" s="10"/>
      <c r="G137" s="10"/>
      <c r="H137" s="10"/>
      <c r="I137" s="10"/>
      <c r="J137" s="10"/>
      <c r="K137" s="10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x14ac:dyDescent="0.15">
      <c r="A138" s="12" t="s">
        <v>64</v>
      </c>
      <c r="B138" s="12"/>
      <c r="C138" s="13" t="s">
        <v>326</v>
      </c>
      <c r="D138" s="10"/>
      <c r="E138" s="10"/>
      <c r="F138" s="10"/>
      <c r="G138" s="10"/>
      <c r="H138" s="10"/>
      <c r="I138" s="10"/>
      <c r="J138" s="10"/>
      <c r="K138" s="10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x14ac:dyDescent="0.15">
      <c r="A139" s="12" t="s">
        <v>9</v>
      </c>
      <c r="B139" s="12"/>
      <c r="C139" s="13" t="s">
        <v>323</v>
      </c>
      <c r="D139" s="10"/>
      <c r="E139" s="10"/>
      <c r="F139" s="10"/>
      <c r="G139" s="10"/>
      <c r="H139" s="10"/>
      <c r="I139" s="2"/>
      <c r="J139" s="10"/>
      <c r="K139" s="10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x14ac:dyDescent="0.15">
      <c r="A140" s="12" t="s">
        <v>81</v>
      </c>
      <c r="B140" s="12"/>
      <c r="C140" s="13" t="s">
        <v>324</v>
      </c>
      <c r="D140" s="10"/>
      <c r="E140" s="10"/>
      <c r="F140" s="10"/>
      <c r="G140" s="10"/>
      <c r="H140" s="10"/>
      <c r="I140" s="10"/>
      <c r="J140" s="10"/>
      <c r="K140" s="10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x14ac:dyDescent="0.15">
      <c r="A141" s="12" t="s">
        <v>82</v>
      </c>
      <c r="B141" s="12"/>
      <c r="C141" s="13" t="s">
        <v>65</v>
      </c>
      <c r="D141" s="10"/>
      <c r="E141" s="10"/>
      <c r="F141" s="10"/>
      <c r="G141" s="10"/>
      <c r="H141" s="10"/>
      <c r="I141" s="10"/>
      <c r="J141" s="10"/>
      <c r="K141" s="10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x14ac:dyDescent="0.15">
      <c r="A142" s="12" t="s">
        <v>327</v>
      </c>
      <c r="B142" s="12"/>
      <c r="C142" s="13" t="s">
        <v>328</v>
      </c>
      <c r="D142" s="10"/>
      <c r="E142" s="10"/>
      <c r="F142" s="10"/>
      <c r="G142" s="10"/>
      <c r="H142" s="10"/>
      <c r="I142" s="10"/>
      <c r="J142" s="10"/>
      <c r="K142" s="10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x14ac:dyDescent="0.15">
      <c r="A143" s="12"/>
      <c r="B143" s="12"/>
      <c r="C143" s="13"/>
      <c r="D143" s="10"/>
      <c r="E143" s="10"/>
      <c r="F143" s="10"/>
      <c r="G143" s="10"/>
      <c r="H143" s="10"/>
      <c r="I143" s="10"/>
      <c r="J143" s="8"/>
      <c r="K143" s="42"/>
      <c r="L143" s="42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x14ac:dyDescent="0.15">
      <c r="A144" s="12" t="s">
        <v>20</v>
      </c>
      <c r="C144" s="12" t="s">
        <v>83</v>
      </c>
      <c r="E144" s="10"/>
      <c r="F144" s="10"/>
      <c r="G144" s="10"/>
      <c r="H144" s="10"/>
      <c r="I144" s="10"/>
      <c r="J144" s="10"/>
      <c r="K144" s="10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x14ac:dyDescent="0.15">
      <c r="A145" s="12" t="s">
        <v>325</v>
      </c>
      <c r="B145" s="12"/>
      <c r="C145" s="13"/>
      <c r="D145" s="10"/>
      <c r="E145" s="10"/>
      <c r="F145" s="10"/>
      <c r="G145" s="10"/>
      <c r="H145" s="10"/>
      <c r="I145" s="10"/>
      <c r="J145" s="10"/>
      <c r="K145" s="10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x14ac:dyDescent="0.15">
      <c r="A146" s="12"/>
      <c r="B146" s="12"/>
      <c r="C146" s="13"/>
      <c r="D146" s="10"/>
      <c r="E146" s="10"/>
      <c r="F146" s="10"/>
      <c r="G146" s="10"/>
      <c r="H146" s="10"/>
      <c r="I146" s="10"/>
      <c r="J146" s="10"/>
      <c r="K146" s="10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x14ac:dyDescent="0.15">
      <c r="A147" s="12" t="s">
        <v>66</v>
      </c>
      <c r="B147" s="12"/>
      <c r="C147" s="13"/>
      <c r="D147" s="10"/>
      <c r="E147" s="10"/>
      <c r="F147" s="10"/>
      <c r="G147" s="10"/>
      <c r="H147" s="10"/>
      <c r="I147" s="10"/>
      <c r="J147" s="10"/>
      <c r="K147" s="10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x14ac:dyDescent="0.15">
      <c r="A148" s="12"/>
      <c r="B148" s="12"/>
      <c r="C148" s="13"/>
      <c r="D148" s="10"/>
      <c r="E148" s="10"/>
      <c r="F148" s="10"/>
      <c r="G148" s="10"/>
      <c r="H148" s="10"/>
      <c r="I148" s="10"/>
      <c r="J148" s="10"/>
      <c r="K148" s="10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x14ac:dyDescent="0.15">
      <c r="B149" s="12"/>
      <c r="C149" s="13"/>
      <c r="D149" s="10"/>
      <c r="E149" s="10"/>
      <c r="F149" s="10"/>
      <c r="G149" s="10"/>
      <c r="H149" s="10"/>
      <c r="I149" s="10"/>
      <c r="J149" s="10"/>
      <c r="K149" s="10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x14ac:dyDescent="0.15">
      <c r="A150" s="12"/>
      <c r="B150" s="12"/>
      <c r="C150" s="13"/>
      <c r="D150" s="10"/>
      <c r="E150" s="10"/>
      <c r="F150" s="10"/>
      <c r="G150" s="10"/>
      <c r="H150" s="10"/>
      <c r="I150" s="10"/>
      <c r="J150" s="10"/>
      <c r="K150" s="10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x14ac:dyDescent="0.15">
      <c r="A151" s="7"/>
      <c r="B151" s="8"/>
      <c r="C151" s="9"/>
      <c r="D151" s="10"/>
      <c r="E151" s="10"/>
      <c r="F151" s="10"/>
      <c r="G151" s="10"/>
      <c r="H151" s="10"/>
      <c r="I151" s="10"/>
      <c r="J151" s="10"/>
      <c r="K151" s="10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x14ac:dyDescent="0.15">
      <c r="A152" s="7"/>
      <c r="B152" s="8"/>
      <c r="C152" s="9"/>
      <c r="D152" s="10"/>
      <c r="E152" s="10"/>
      <c r="F152" s="10"/>
      <c r="G152" s="10"/>
      <c r="H152" s="10"/>
      <c r="I152" s="10"/>
      <c r="J152" s="10"/>
      <c r="K152" s="10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x14ac:dyDescent="0.15">
      <c r="A153" s="7"/>
      <c r="B153" s="8"/>
      <c r="C153" s="9"/>
      <c r="D153" s="10"/>
      <c r="E153" s="10"/>
      <c r="F153" s="10"/>
      <c r="G153" s="10"/>
      <c r="H153" s="10"/>
      <c r="I153" s="10"/>
      <c r="J153" s="10"/>
      <c r="K153" s="10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x14ac:dyDescent="0.15">
      <c r="E154" s="10"/>
      <c r="F154" s="10"/>
    </row>
  </sheetData>
  <autoFilter ref="A6:AA124" xr:uid="{00000000-0001-0000-0000-000000000000}">
    <filterColumn colId="3" showButton="0"/>
  </autoFilter>
  <sortState xmlns:xlrd2="http://schemas.microsoft.com/office/spreadsheetml/2017/richdata2" ref="A7:Z121">
    <sortCondition ref="A7:A121"/>
  </sortState>
  <mergeCells count="14">
    <mergeCell ref="A2:AA2"/>
    <mergeCell ref="S123:AA123"/>
    <mergeCell ref="C131:D131"/>
    <mergeCell ref="C128:D128"/>
    <mergeCell ref="A5:G5"/>
    <mergeCell ref="I5:R5"/>
    <mergeCell ref="D6:E6"/>
    <mergeCell ref="I123:R123"/>
    <mergeCell ref="C129:D129"/>
    <mergeCell ref="C127:D127"/>
    <mergeCell ref="B126:D126"/>
    <mergeCell ref="E126:F126"/>
    <mergeCell ref="C130:D130"/>
    <mergeCell ref="S5:AA5"/>
  </mergeCells>
  <phoneticPr fontId="0" type="noConversion"/>
  <conditionalFormatting sqref="B7:B121">
    <cfRule type="duplicateValues" dxfId="3" priority="16"/>
  </conditionalFormatting>
  <conditionalFormatting sqref="I123:I124">
    <cfRule type="cellIs" dxfId="2" priority="2" operator="equal">
      <formula>"PASS"</formula>
    </cfRule>
  </conditionalFormatting>
  <conditionalFormatting sqref="S123:S124 I125:Z125">
    <cfRule type="cellIs" dxfId="1" priority="1" operator="equal">
      <formula>"PASS"</formula>
    </cfRule>
  </conditionalFormatting>
  <pageMargins left="0.62992125984251968" right="0.39370078740157483" top="0.23622047244094491" bottom="0.23622047244094491" header="0.23622047244094491" footer="0.23622047244094491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956EE-05A3-4E9B-8B5F-0BD476549F53}">
  <dimension ref="A2:F147"/>
  <sheetViews>
    <sheetView topLeftCell="A115" workbookViewId="0">
      <selection activeCell="L143" sqref="L143"/>
    </sheetView>
  </sheetViews>
  <sheetFormatPr baseColWidth="10" defaultColWidth="9.1640625" defaultRowHeight="15" x14ac:dyDescent="0.2"/>
  <cols>
    <col min="1" max="4" width="9.1640625" style="45"/>
    <col min="5" max="5" width="34.33203125" style="45" bestFit="1" customWidth="1"/>
    <col min="6" max="16384" width="9.1640625" style="45"/>
  </cols>
  <sheetData>
    <row r="2" spans="1:6" x14ac:dyDescent="0.2">
      <c r="B2" s="45" t="s">
        <v>167</v>
      </c>
      <c r="C2" s="45" t="s">
        <v>4</v>
      </c>
      <c r="D2" s="45" t="s">
        <v>10</v>
      </c>
      <c r="E2" s="45" t="s">
        <v>5</v>
      </c>
      <c r="F2" s="45" t="s">
        <v>11</v>
      </c>
    </row>
    <row r="3" spans="1:6" x14ac:dyDescent="0.2">
      <c r="B3" s="45">
        <v>1</v>
      </c>
      <c r="C3" s="45" t="s">
        <v>152</v>
      </c>
      <c r="D3" s="45" t="s">
        <v>173</v>
      </c>
      <c r="E3" s="45" t="s">
        <v>174</v>
      </c>
      <c r="F3" s="45" t="s">
        <v>79</v>
      </c>
    </row>
    <row r="4" spans="1:6" x14ac:dyDescent="0.2">
      <c r="A4" s="45" t="s">
        <v>175</v>
      </c>
      <c r="B4" s="45">
        <f>B3+1</f>
        <v>2</v>
      </c>
      <c r="C4" s="45" t="s">
        <v>176</v>
      </c>
      <c r="D4" s="45" t="s">
        <v>177</v>
      </c>
      <c r="E4" s="45" t="s">
        <v>178</v>
      </c>
      <c r="F4" s="45" t="s">
        <v>79</v>
      </c>
    </row>
    <row r="5" spans="1:6" x14ac:dyDescent="0.2">
      <c r="B5" s="45">
        <v>3</v>
      </c>
      <c r="C5" s="45" t="s">
        <v>181</v>
      </c>
      <c r="D5" s="45" t="s">
        <v>182</v>
      </c>
      <c r="E5" s="45" t="s">
        <v>174</v>
      </c>
      <c r="F5" s="45" t="s">
        <v>79</v>
      </c>
    </row>
    <row r="6" spans="1:6" x14ac:dyDescent="0.2">
      <c r="B6" s="45">
        <v>4</v>
      </c>
      <c r="C6" s="45" t="s">
        <v>184</v>
      </c>
      <c r="D6" s="45" t="s">
        <v>141</v>
      </c>
      <c r="E6" s="45" t="s">
        <v>185</v>
      </c>
      <c r="F6" s="45" t="s">
        <v>79</v>
      </c>
    </row>
    <row r="7" spans="1:6" x14ac:dyDescent="0.2">
      <c r="B7" s="45">
        <v>5</v>
      </c>
      <c r="C7" s="45" t="s">
        <v>186</v>
      </c>
      <c r="D7" s="45" t="s">
        <v>187</v>
      </c>
      <c r="E7" s="45" t="s">
        <v>174</v>
      </c>
      <c r="F7" s="45" t="s">
        <v>79</v>
      </c>
    </row>
    <row r="8" spans="1:6" x14ac:dyDescent="0.2">
      <c r="B8" s="45">
        <v>6</v>
      </c>
      <c r="C8" s="45" t="s">
        <v>129</v>
      </c>
      <c r="D8" s="45" t="s">
        <v>130</v>
      </c>
      <c r="E8" s="45" t="s">
        <v>55</v>
      </c>
      <c r="F8" s="45" t="s">
        <v>79</v>
      </c>
    </row>
    <row r="9" spans="1:6" x14ac:dyDescent="0.2">
      <c r="B9" s="45">
        <v>7</v>
      </c>
      <c r="C9" s="45" t="s">
        <v>190</v>
      </c>
      <c r="D9" s="45" t="s">
        <v>191</v>
      </c>
      <c r="E9" s="45" t="s">
        <v>55</v>
      </c>
      <c r="F9" s="45" t="s">
        <v>79</v>
      </c>
    </row>
    <row r="10" spans="1:6" x14ac:dyDescent="0.2">
      <c r="A10" s="45" t="s">
        <v>175</v>
      </c>
      <c r="B10" s="45">
        <v>8</v>
      </c>
      <c r="C10" s="45" t="s">
        <v>192</v>
      </c>
      <c r="D10" s="45" t="s">
        <v>108</v>
      </c>
      <c r="E10" s="45" t="s">
        <v>154</v>
      </c>
      <c r="F10" s="45" t="s">
        <v>79</v>
      </c>
    </row>
    <row r="11" spans="1:6" x14ac:dyDescent="0.2">
      <c r="B11" s="45">
        <v>9</v>
      </c>
      <c r="C11" s="45" t="s">
        <v>193</v>
      </c>
      <c r="D11" s="45" t="s">
        <v>194</v>
      </c>
      <c r="F11" s="45" t="s">
        <v>79</v>
      </c>
    </row>
    <row r="12" spans="1:6" x14ac:dyDescent="0.2">
      <c r="A12" s="45" t="s">
        <v>175</v>
      </c>
      <c r="B12" s="45">
        <v>10</v>
      </c>
      <c r="C12" s="45" t="s">
        <v>128</v>
      </c>
      <c r="D12" s="45" t="s">
        <v>195</v>
      </c>
      <c r="F12" s="45" t="s">
        <v>79</v>
      </c>
    </row>
    <row r="13" spans="1:6" x14ac:dyDescent="0.2">
      <c r="B13" s="45">
        <v>11</v>
      </c>
      <c r="C13" s="45" t="s">
        <v>110</v>
      </c>
      <c r="D13" s="45" t="s">
        <v>111</v>
      </c>
      <c r="F13" s="45" t="s">
        <v>79</v>
      </c>
    </row>
    <row r="14" spans="1:6" x14ac:dyDescent="0.2">
      <c r="B14" s="45">
        <v>12</v>
      </c>
      <c r="C14" s="45" t="s">
        <v>192</v>
      </c>
      <c r="D14" s="45" t="s">
        <v>200</v>
      </c>
      <c r="F14" s="45" t="s">
        <v>79</v>
      </c>
    </row>
    <row r="15" spans="1:6" x14ac:dyDescent="0.2">
      <c r="A15" s="45" t="s">
        <v>175</v>
      </c>
      <c r="B15" s="45">
        <v>13</v>
      </c>
      <c r="C15" s="45" t="s">
        <v>113</v>
      </c>
      <c r="D15" s="45" t="s">
        <v>114</v>
      </c>
      <c r="E15" s="45" t="s">
        <v>54</v>
      </c>
      <c r="F15" s="45" t="s">
        <v>79</v>
      </c>
    </row>
    <row r="16" spans="1:6" x14ac:dyDescent="0.2">
      <c r="B16" s="45">
        <v>14</v>
      </c>
      <c r="C16" s="45" t="s">
        <v>94</v>
      </c>
      <c r="D16" s="45" t="s">
        <v>95</v>
      </c>
      <c r="E16" s="45" t="s">
        <v>54</v>
      </c>
      <c r="F16" s="45" t="s">
        <v>79</v>
      </c>
    </row>
    <row r="17" spans="1:6" x14ac:dyDescent="0.2">
      <c r="B17" s="45">
        <v>15</v>
      </c>
      <c r="C17" s="45" t="s">
        <v>103</v>
      </c>
      <c r="D17" s="45" t="s">
        <v>75</v>
      </c>
      <c r="F17" s="45" t="s">
        <v>79</v>
      </c>
    </row>
    <row r="18" spans="1:6" x14ac:dyDescent="0.2">
      <c r="A18" s="45" t="s">
        <v>175</v>
      </c>
      <c r="B18" s="45">
        <v>16</v>
      </c>
      <c r="C18" s="45" t="s">
        <v>217</v>
      </c>
      <c r="D18" s="45" t="s">
        <v>218</v>
      </c>
      <c r="F18" s="45" t="s">
        <v>79</v>
      </c>
    </row>
    <row r="19" spans="1:6" x14ac:dyDescent="0.2">
      <c r="B19" s="45">
        <v>17</v>
      </c>
      <c r="C19" s="45" t="s">
        <v>219</v>
      </c>
      <c r="D19" s="45" t="s">
        <v>220</v>
      </c>
      <c r="E19" s="45" t="s">
        <v>221</v>
      </c>
      <c r="F19" s="45" t="s">
        <v>79</v>
      </c>
    </row>
    <row r="20" spans="1:6" x14ac:dyDescent="0.2">
      <c r="A20" s="45" t="s">
        <v>175</v>
      </c>
      <c r="B20" s="45">
        <v>18</v>
      </c>
      <c r="C20" s="45" t="s">
        <v>222</v>
      </c>
      <c r="D20" s="45" t="s">
        <v>223</v>
      </c>
      <c r="E20" s="45" t="s">
        <v>6</v>
      </c>
      <c r="F20" s="45" t="s">
        <v>79</v>
      </c>
    </row>
    <row r="21" spans="1:6" x14ac:dyDescent="0.2">
      <c r="B21" s="45">
        <v>19</v>
      </c>
      <c r="C21" s="45" t="s">
        <v>88</v>
      </c>
      <c r="D21" s="45" t="s">
        <v>225</v>
      </c>
      <c r="E21" s="45" t="s">
        <v>159</v>
      </c>
      <c r="F21" s="45" t="s">
        <v>79</v>
      </c>
    </row>
    <row r="22" spans="1:6" x14ac:dyDescent="0.2">
      <c r="B22" s="45">
        <v>20</v>
      </c>
      <c r="C22" s="45" t="s">
        <v>145</v>
      </c>
      <c r="D22" s="45" t="s">
        <v>146</v>
      </c>
      <c r="E22" s="45" t="s">
        <v>54</v>
      </c>
      <c r="F22" s="45" t="s">
        <v>79</v>
      </c>
    </row>
    <row r="23" spans="1:6" x14ac:dyDescent="0.2">
      <c r="B23" s="45">
        <v>21</v>
      </c>
      <c r="C23" s="45" t="s">
        <v>131</v>
      </c>
      <c r="D23" s="45" t="s">
        <v>137</v>
      </c>
      <c r="E23" s="45" t="s">
        <v>199</v>
      </c>
      <c r="F23" s="45" t="s">
        <v>79</v>
      </c>
    </row>
    <row r="24" spans="1:6" x14ac:dyDescent="0.2">
      <c r="A24" s="45" t="s">
        <v>175</v>
      </c>
      <c r="B24" s="45">
        <v>22</v>
      </c>
      <c r="C24" s="45" t="s">
        <v>107</v>
      </c>
      <c r="D24" s="45" t="s">
        <v>234</v>
      </c>
      <c r="E24" s="45" t="s">
        <v>157</v>
      </c>
      <c r="F24" s="45" t="s">
        <v>57</v>
      </c>
    </row>
    <row r="25" spans="1:6" x14ac:dyDescent="0.2">
      <c r="B25" s="45">
        <v>23</v>
      </c>
      <c r="C25" s="45" t="s">
        <v>131</v>
      </c>
      <c r="D25" s="45" t="s">
        <v>236</v>
      </c>
      <c r="E25" s="45" t="s">
        <v>6</v>
      </c>
      <c r="F25" s="45" t="s">
        <v>57</v>
      </c>
    </row>
    <row r="26" spans="1:6" x14ac:dyDescent="0.2">
      <c r="B26" s="45">
        <v>24</v>
      </c>
      <c r="C26" s="45" t="s">
        <v>117</v>
      </c>
      <c r="D26" s="45" t="s">
        <v>118</v>
      </c>
      <c r="E26" s="45" t="s">
        <v>199</v>
      </c>
      <c r="F26" s="45" t="s">
        <v>57</v>
      </c>
    </row>
    <row r="27" spans="1:6" x14ac:dyDescent="0.2">
      <c r="B27" s="45">
        <v>25</v>
      </c>
      <c r="C27" s="45" t="s">
        <v>239</v>
      </c>
      <c r="D27" s="45" t="s">
        <v>240</v>
      </c>
      <c r="E27" s="45" t="s">
        <v>55</v>
      </c>
      <c r="F27" s="45" t="s">
        <v>57</v>
      </c>
    </row>
    <row r="28" spans="1:6" x14ac:dyDescent="0.2">
      <c r="A28" s="45" t="s">
        <v>175</v>
      </c>
      <c r="B28" s="45">
        <v>26</v>
      </c>
      <c r="C28" s="45" t="s">
        <v>131</v>
      </c>
      <c r="D28" s="45" t="s">
        <v>242</v>
      </c>
      <c r="F28" s="45" t="s">
        <v>57</v>
      </c>
    </row>
    <row r="29" spans="1:6" x14ac:dyDescent="0.2">
      <c r="A29" s="45" t="s">
        <v>175</v>
      </c>
      <c r="B29" s="45">
        <v>27</v>
      </c>
      <c r="C29" s="45" t="s">
        <v>243</v>
      </c>
      <c r="D29" s="45" t="s">
        <v>244</v>
      </c>
      <c r="E29" s="45" t="s">
        <v>160</v>
      </c>
      <c r="F29" s="45" t="s">
        <v>57</v>
      </c>
    </row>
    <row r="30" spans="1:6" x14ac:dyDescent="0.2">
      <c r="B30" s="45">
        <v>28</v>
      </c>
      <c r="C30" s="45" t="s">
        <v>52</v>
      </c>
      <c r="D30" s="45" t="s">
        <v>70</v>
      </c>
      <c r="E30" s="45" t="s">
        <v>54</v>
      </c>
      <c r="F30" s="45" t="s">
        <v>57</v>
      </c>
    </row>
    <row r="31" spans="1:6" x14ac:dyDescent="0.2">
      <c r="B31" s="45">
        <v>29</v>
      </c>
      <c r="C31" s="45" t="s">
        <v>110</v>
      </c>
      <c r="D31" s="45" t="s">
        <v>245</v>
      </c>
      <c r="E31" s="45" t="s">
        <v>55</v>
      </c>
      <c r="F31" s="45" t="s">
        <v>57</v>
      </c>
    </row>
    <row r="32" spans="1:6" x14ac:dyDescent="0.2">
      <c r="B32" s="45">
        <v>30</v>
      </c>
      <c r="C32" s="45" t="s">
        <v>247</v>
      </c>
      <c r="D32" s="45" t="s">
        <v>248</v>
      </c>
      <c r="E32" s="45" t="s">
        <v>55</v>
      </c>
      <c r="F32" s="45" t="s">
        <v>57</v>
      </c>
    </row>
    <row r="33" spans="1:6" x14ac:dyDescent="0.2">
      <c r="B33" s="45">
        <v>31</v>
      </c>
      <c r="C33" s="45" t="s">
        <v>131</v>
      </c>
      <c r="D33" s="45" t="s">
        <v>132</v>
      </c>
      <c r="E33" s="45" t="s">
        <v>157</v>
      </c>
      <c r="F33" s="45" t="s">
        <v>57</v>
      </c>
    </row>
    <row r="34" spans="1:6" x14ac:dyDescent="0.2">
      <c r="B34" s="45">
        <v>32</v>
      </c>
      <c r="C34" s="45" t="s">
        <v>251</v>
      </c>
      <c r="D34" s="45" t="s">
        <v>252</v>
      </c>
      <c r="F34" s="45" t="s">
        <v>57</v>
      </c>
    </row>
    <row r="35" spans="1:6" x14ac:dyDescent="0.2">
      <c r="B35" s="45">
        <v>33</v>
      </c>
      <c r="C35" s="45" t="s">
        <v>254</v>
      </c>
      <c r="D35" s="45" t="s">
        <v>255</v>
      </c>
      <c r="E35" s="45" t="s">
        <v>55</v>
      </c>
      <c r="F35" s="45" t="s">
        <v>57</v>
      </c>
    </row>
    <row r="36" spans="1:6" x14ac:dyDescent="0.2">
      <c r="B36" s="45">
        <v>34</v>
      </c>
      <c r="C36" s="45" t="s">
        <v>51</v>
      </c>
      <c r="D36" s="45" t="s">
        <v>256</v>
      </c>
      <c r="E36" s="45" t="s">
        <v>55</v>
      </c>
      <c r="F36" s="45" t="s">
        <v>58</v>
      </c>
    </row>
    <row r="37" spans="1:6" x14ac:dyDescent="0.2">
      <c r="B37" s="45">
        <v>35</v>
      </c>
      <c r="C37" s="45" t="s">
        <v>257</v>
      </c>
      <c r="D37" s="45" t="s">
        <v>245</v>
      </c>
      <c r="E37" s="45" t="s">
        <v>55</v>
      </c>
      <c r="F37" s="45" t="s">
        <v>58</v>
      </c>
    </row>
    <row r="38" spans="1:6" x14ac:dyDescent="0.2">
      <c r="B38" s="45">
        <v>36</v>
      </c>
      <c r="C38" s="45" t="s">
        <v>88</v>
      </c>
      <c r="D38" s="45" t="s">
        <v>89</v>
      </c>
      <c r="E38" s="45" t="s">
        <v>259</v>
      </c>
      <c r="F38" s="45" t="s">
        <v>58</v>
      </c>
    </row>
    <row r="39" spans="1:6" x14ac:dyDescent="0.2">
      <c r="B39" s="45">
        <v>37</v>
      </c>
      <c r="C39" s="45" t="s">
        <v>104</v>
      </c>
      <c r="D39" s="45" t="s">
        <v>105</v>
      </c>
      <c r="E39" s="45" t="s">
        <v>55</v>
      </c>
      <c r="F39" s="45" t="s">
        <v>58</v>
      </c>
    </row>
    <row r="40" spans="1:6" x14ac:dyDescent="0.2">
      <c r="B40" s="45">
        <v>38</v>
      </c>
      <c r="C40" s="45" t="s">
        <v>261</v>
      </c>
      <c r="D40" s="45" t="s">
        <v>260</v>
      </c>
      <c r="E40" s="45" t="s">
        <v>185</v>
      </c>
      <c r="F40" s="45" t="s">
        <v>58</v>
      </c>
    </row>
    <row r="41" spans="1:6" x14ac:dyDescent="0.2">
      <c r="A41" s="45" t="s">
        <v>175</v>
      </c>
      <c r="B41" s="45">
        <v>39</v>
      </c>
      <c r="C41" s="45" t="s">
        <v>262</v>
      </c>
      <c r="D41" s="45" t="s">
        <v>263</v>
      </c>
      <c r="E41" s="45" t="s">
        <v>55</v>
      </c>
      <c r="F41" s="45" t="s">
        <v>58</v>
      </c>
    </row>
    <row r="42" spans="1:6" x14ac:dyDescent="0.2">
      <c r="A42" s="45" t="s">
        <v>175</v>
      </c>
      <c r="B42" s="45">
        <v>40</v>
      </c>
      <c r="C42" s="45" t="s">
        <v>264</v>
      </c>
      <c r="D42" s="45" t="s">
        <v>265</v>
      </c>
      <c r="E42" s="45" t="s">
        <v>54</v>
      </c>
      <c r="F42" s="45" t="s">
        <v>58</v>
      </c>
    </row>
    <row r="43" spans="1:6" x14ac:dyDescent="0.2">
      <c r="B43" s="45">
        <v>41</v>
      </c>
      <c r="C43" s="45" t="s">
        <v>267</v>
      </c>
      <c r="D43" s="45" t="s">
        <v>73</v>
      </c>
      <c r="E43" s="45" t="s">
        <v>55</v>
      </c>
      <c r="F43" s="45" t="s">
        <v>58</v>
      </c>
    </row>
    <row r="44" spans="1:6" x14ac:dyDescent="0.2">
      <c r="B44" s="45">
        <v>42</v>
      </c>
      <c r="C44" s="45" t="s">
        <v>268</v>
      </c>
      <c r="D44" s="45" t="s">
        <v>40</v>
      </c>
      <c r="E44" s="45" t="s">
        <v>154</v>
      </c>
      <c r="F44" s="45" t="s">
        <v>58</v>
      </c>
    </row>
    <row r="45" spans="1:6" x14ac:dyDescent="0.2">
      <c r="B45" s="45">
        <v>43</v>
      </c>
      <c r="C45" s="45" t="s">
        <v>261</v>
      </c>
      <c r="D45" s="45" t="s">
        <v>271</v>
      </c>
      <c r="E45" s="45" t="s">
        <v>55</v>
      </c>
      <c r="F45" s="45" t="s">
        <v>58</v>
      </c>
    </row>
    <row r="46" spans="1:6" x14ac:dyDescent="0.2">
      <c r="B46" s="45">
        <v>44</v>
      </c>
      <c r="C46" s="45" t="s">
        <v>96</v>
      </c>
      <c r="D46" s="45" t="s">
        <v>97</v>
      </c>
      <c r="E46" s="45" t="s">
        <v>6</v>
      </c>
      <c r="F46" s="45" t="s">
        <v>58</v>
      </c>
    </row>
    <row r="47" spans="1:6" x14ac:dyDescent="0.2">
      <c r="B47" s="45">
        <v>45</v>
      </c>
      <c r="C47" s="45" t="s">
        <v>274</v>
      </c>
      <c r="D47" s="45" t="s">
        <v>275</v>
      </c>
      <c r="E47" s="45" t="s">
        <v>55</v>
      </c>
      <c r="F47" s="45" t="s">
        <v>58</v>
      </c>
    </row>
    <row r="48" spans="1:6" x14ac:dyDescent="0.2">
      <c r="B48" s="45">
        <v>46</v>
      </c>
      <c r="C48" s="45" t="s">
        <v>276</v>
      </c>
      <c r="D48" s="45" t="s">
        <v>277</v>
      </c>
      <c r="E48" s="45" t="s">
        <v>55</v>
      </c>
      <c r="F48" s="45" t="s">
        <v>58</v>
      </c>
    </row>
    <row r="49" spans="1:6" x14ac:dyDescent="0.2">
      <c r="B49" s="45">
        <v>47</v>
      </c>
      <c r="C49" s="45" t="s">
        <v>278</v>
      </c>
      <c r="D49" s="45" t="s">
        <v>279</v>
      </c>
      <c r="E49" s="45" t="s">
        <v>55</v>
      </c>
      <c r="F49" s="45" t="s">
        <v>58</v>
      </c>
    </row>
    <row r="50" spans="1:6" x14ac:dyDescent="0.2">
      <c r="B50" s="45">
        <v>48</v>
      </c>
      <c r="C50" s="45" t="s">
        <v>283</v>
      </c>
      <c r="D50" s="45" t="s">
        <v>284</v>
      </c>
      <c r="E50" s="45" t="s">
        <v>55</v>
      </c>
      <c r="F50" s="45" t="s">
        <v>58</v>
      </c>
    </row>
    <row r="51" spans="1:6" x14ac:dyDescent="0.2">
      <c r="B51" s="45">
        <v>49</v>
      </c>
      <c r="C51" s="45" t="s">
        <v>285</v>
      </c>
      <c r="D51" s="45" t="s">
        <v>286</v>
      </c>
      <c r="E51" s="45" t="s">
        <v>55</v>
      </c>
      <c r="F51" s="45" t="s">
        <v>58</v>
      </c>
    </row>
    <row r="52" spans="1:6" x14ac:dyDescent="0.2">
      <c r="B52" s="45">
        <v>50</v>
      </c>
      <c r="C52" s="45" t="s">
        <v>287</v>
      </c>
      <c r="D52" s="45" t="s">
        <v>288</v>
      </c>
      <c r="E52" s="45" t="s">
        <v>55</v>
      </c>
      <c r="F52" s="45" t="s">
        <v>58</v>
      </c>
    </row>
    <row r="53" spans="1:6" x14ac:dyDescent="0.2">
      <c r="B53" s="45">
        <v>51</v>
      </c>
      <c r="C53" s="45" t="s">
        <v>290</v>
      </c>
      <c r="D53" s="45" t="s">
        <v>197</v>
      </c>
      <c r="E53" s="45" t="s">
        <v>55</v>
      </c>
      <c r="F53" s="45" t="s">
        <v>58</v>
      </c>
    </row>
    <row r="54" spans="1:6" x14ac:dyDescent="0.2">
      <c r="B54" s="45">
        <v>52</v>
      </c>
      <c r="C54" s="45" t="s">
        <v>113</v>
      </c>
      <c r="D54" s="45" t="s">
        <v>133</v>
      </c>
      <c r="E54" s="45" t="s">
        <v>291</v>
      </c>
      <c r="F54" s="45" t="s">
        <v>59</v>
      </c>
    </row>
    <row r="55" spans="1:6" x14ac:dyDescent="0.2">
      <c r="B55" s="45">
        <v>53</v>
      </c>
      <c r="C55" s="45" t="s">
        <v>292</v>
      </c>
      <c r="D55" s="45" t="s">
        <v>293</v>
      </c>
      <c r="E55" s="45" t="s">
        <v>6</v>
      </c>
      <c r="F55" s="45" t="s">
        <v>59</v>
      </c>
    </row>
    <row r="56" spans="1:6" x14ac:dyDescent="0.2">
      <c r="B56" s="45">
        <v>54</v>
      </c>
      <c r="C56" s="45" t="s">
        <v>98</v>
      </c>
      <c r="D56" s="45" t="s">
        <v>99</v>
      </c>
      <c r="E56" s="45" t="s">
        <v>6</v>
      </c>
      <c r="F56" s="45" t="s">
        <v>59</v>
      </c>
    </row>
    <row r="57" spans="1:6" x14ac:dyDescent="0.2">
      <c r="B57" s="45">
        <v>55</v>
      </c>
      <c r="C57" s="45" t="s">
        <v>296</v>
      </c>
      <c r="D57" s="45" t="s">
        <v>297</v>
      </c>
      <c r="E57" s="45" t="s">
        <v>55</v>
      </c>
      <c r="F57" s="45" t="s">
        <v>59</v>
      </c>
    </row>
    <row r="58" spans="1:6" x14ac:dyDescent="0.2">
      <c r="B58" s="45">
        <v>56</v>
      </c>
      <c r="C58" s="45" t="s">
        <v>123</v>
      </c>
      <c r="D58" s="45" t="s">
        <v>124</v>
      </c>
      <c r="E58" s="45" t="s">
        <v>154</v>
      </c>
      <c r="F58" s="45" t="s">
        <v>59</v>
      </c>
    </row>
    <row r="59" spans="1:6" x14ac:dyDescent="0.2">
      <c r="A59" s="45" t="s">
        <v>175</v>
      </c>
      <c r="B59" s="45">
        <v>57</v>
      </c>
      <c r="C59" s="45" t="s">
        <v>106</v>
      </c>
      <c r="D59" s="45" t="s">
        <v>300</v>
      </c>
      <c r="E59" s="45" t="s">
        <v>55</v>
      </c>
      <c r="F59" s="45" t="s">
        <v>59</v>
      </c>
    </row>
    <row r="60" spans="1:6" x14ac:dyDescent="0.2">
      <c r="B60" s="45">
        <v>58</v>
      </c>
      <c r="C60" s="45" t="s">
        <v>304</v>
      </c>
      <c r="D60" s="45" t="s">
        <v>305</v>
      </c>
      <c r="E60" s="45" t="s">
        <v>78</v>
      </c>
      <c r="F60" s="45" t="s">
        <v>59</v>
      </c>
    </row>
    <row r="61" spans="1:6" x14ac:dyDescent="0.2">
      <c r="B61" s="45">
        <v>59</v>
      </c>
      <c r="C61" s="45" t="s">
        <v>139</v>
      </c>
      <c r="D61" s="45" t="s">
        <v>114</v>
      </c>
      <c r="E61" s="45" t="s">
        <v>6</v>
      </c>
      <c r="F61" s="45" t="s">
        <v>59</v>
      </c>
    </row>
    <row r="62" spans="1:6" x14ac:dyDescent="0.2">
      <c r="B62" s="45">
        <v>60</v>
      </c>
      <c r="C62" s="45" t="s">
        <v>311</v>
      </c>
      <c r="D62" s="45" t="s">
        <v>195</v>
      </c>
      <c r="E62" s="45" t="s">
        <v>55</v>
      </c>
      <c r="F62" s="45" t="s">
        <v>59</v>
      </c>
    </row>
    <row r="63" spans="1:6" x14ac:dyDescent="0.2">
      <c r="B63" s="45">
        <v>61</v>
      </c>
      <c r="C63" s="45" t="s">
        <v>283</v>
      </c>
      <c r="D63" s="45" t="s">
        <v>314</v>
      </c>
      <c r="E63" s="45" t="s">
        <v>55</v>
      </c>
      <c r="F63" s="45" t="s">
        <v>315</v>
      </c>
    </row>
    <row r="64" spans="1:6" x14ac:dyDescent="0.2">
      <c r="B64" s="45">
        <v>62</v>
      </c>
      <c r="C64" s="45" t="s">
        <v>168</v>
      </c>
      <c r="D64" s="45" t="s">
        <v>73</v>
      </c>
      <c r="E64" s="45" t="s">
        <v>55</v>
      </c>
      <c r="F64" s="45" t="s">
        <v>169</v>
      </c>
    </row>
    <row r="65" spans="2:6" x14ac:dyDescent="0.2">
      <c r="B65" s="45">
        <v>63</v>
      </c>
      <c r="C65" s="45" t="s">
        <v>170</v>
      </c>
      <c r="D65" s="45" t="s">
        <v>73</v>
      </c>
      <c r="E65" s="45" t="s">
        <v>55</v>
      </c>
      <c r="F65" s="45" t="s">
        <v>85</v>
      </c>
    </row>
    <row r="66" spans="2:6" x14ac:dyDescent="0.2">
      <c r="B66" s="45">
        <v>64</v>
      </c>
      <c r="C66" s="45" t="s">
        <v>171</v>
      </c>
      <c r="D66" s="45" t="s">
        <v>172</v>
      </c>
      <c r="E66" s="45" t="s">
        <v>54</v>
      </c>
      <c r="F66" s="45" t="s">
        <v>41</v>
      </c>
    </row>
    <row r="67" spans="2:6" x14ac:dyDescent="0.2">
      <c r="B67" s="45">
        <v>65</v>
      </c>
      <c r="C67" s="45" t="s">
        <v>150</v>
      </c>
      <c r="D67" s="45" t="s">
        <v>179</v>
      </c>
      <c r="E67" s="45" t="s">
        <v>180</v>
      </c>
      <c r="F67" s="45" t="s">
        <v>80</v>
      </c>
    </row>
    <row r="68" spans="2:6" x14ac:dyDescent="0.2">
      <c r="B68" s="45">
        <v>66</v>
      </c>
      <c r="C68" s="45" t="s">
        <v>115</v>
      </c>
      <c r="D68" s="45" t="s">
        <v>183</v>
      </c>
      <c r="E68" s="45" t="s">
        <v>174</v>
      </c>
      <c r="F68" s="45" t="s">
        <v>80</v>
      </c>
    </row>
    <row r="69" spans="2:6" x14ac:dyDescent="0.2">
      <c r="B69" s="45">
        <v>67</v>
      </c>
      <c r="C69" s="45" t="s">
        <v>147</v>
      </c>
      <c r="D69" s="45" t="s">
        <v>188</v>
      </c>
      <c r="F69" s="45" t="s">
        <v>80</v>
      </c>
    </row>
    <row r="70" spans="2:6" x14ac:dyDescent="0.2">
      <c r="B70" s="45">
        <v>68</v>
      </c>
      <c r="C70" s="45" t="s">
        <v>102</v>
      </c>
      <c r="D70" s="45" t="s">
        <v>189</v>
      </c>
      <c r="E70" s="45" t="s">
        <v>174</v>
      </c>
      <c r="F70" s="45" t="s">
        <v>80</v>
      </c>
    </row>
    <row r="71" spans="2:6" x14ac:dyDescent="0.2">
      <c r="B71" s="45">
        <v>69</v>
      </c>
      <c r="C71" s="45" t="s">
        <v>196</v>
      </c>
      <c r="D71" s="45" t="s">
        <v>197</v>
      </c>
      <c r="E71" s="45" t="s">
        <v>174</v>
      </c>
      <c r="F71" s="45" t="s">
        <v>80</v>
      </c>
    </row>
    <row r="72" spans="2:6" x14ac:dyDescent="0.2">
      <c r="B72" s="45">
        <v>70</v>
      </c>
      <c r="C72" s="45" t="s">
        <v>138</v>
      </c>
      <c r="D72" s="45" t="s">
        <v>198</v>
      </c>
      <c r="E72" s="45" t="s">
        <v>174</v>
      </c>
      <c r="F72" s="45" t="s">
        <v>80</v>
      </c>
    </row>
    <row r="73" spans="2:6" x14ac:dyDescent="0.2">
      <c r="B73" s="45">
        <v>71</v>
      </c>
      <c r="C73" s="45" t="s">
        <v>126</v>
      </c>
      <c r="D73" s="45" t="s">
        <v>127</v>
      </c>
      <c r="E73" s="45" t="s">
        <v>199</v>
      </c>
      <c r="F73" s="45" t="s">
        <v>80</v>
      </c>
    </row>
    <row r="74" spans="2:6" x14ac:dyDescent="0.2">
      <c r="B74" s="45">
        <v>72</v>
      </c>
      <c r="C74" s="45" t="s">
        <v>135</v>
      </c>
      <c r="D74" s="45" t="s">
        <v>136</v>
      </c>
      <c r="F74" s="45" t="s">
        <v>80</v>
      </c>
    </row>
    <row r="75" spans="2:6" x14ac:dyDescent="0.2">
      <c r="B75" s="45">
        <v>73</v>
      </c>
      <c r="C75" s="45" t="s">
        <v>201</v>
      </c>
      <c r="D75" s="45" t="s">
        <v>202</v>
      </c>
      <c r="E75" s="45" t="s">
        <v>174</v>
      </c>
      <c r="F75" s="45" t="s">
        <v>80</v>
      </c>
    </row>
    <row r="76" spans="2:6" x14ac:dyDescent="0.2">
      <c r="B76" s="45">
        <v>74</v>
      </c>
      <c r="C76" s="45" t="s">
        <v>203</v>
      </c>
      <c r="D76" s="45" t="s">
        <v>204</v>
      </c>
      <c r="E76" s="45" t="s">
        <v>54</v>
      </c>
      <c r="F76" s="45" t="s">
        <v>80</v>
      </c>
    </row>
    <row r="77" spans="2:6" x14ac:dyDescent="0.2">
      <c r="B77" s="45">
        <v>75</v>
      </c>
      <c r="C77" s="45" t="s">
        <v>101</v>
      </c>
      <c r="D77" s="45" t="s">
        <v>205</v>
      </c>
      <c r="F77" s="45" t="s">
        <v>80</v>
      </c>
    </row>
    <row r="78" spans="2:6" x14ac:dyDescent="0.2">
      <c r="B78" s="45">
        <v>76</v>
      </c>
      <c r="C78" s="45" t="s">
        <v>206</v>
      </c>
      <c r="D78" s="45" t="s">
        <v>207</v>
      </c>
      <c r="E78" s="45" t="s">
        <v>54</v>
      </c>
      <c r="F78" s="45" t="s">
        <v>80</v>
      </c>
    </row>
    <row r="79" spans="2:6" x14ac:dyDescent="0.2">
      <c r="B79" s="45">
        <v>77</v>
      </c>
      <c r="C79" s="45" t="s">
        <v>208</v>
      </c>
      <c r="D79" s="45" t="s">
        <v>209</v>
      </c>
      <c r="F79" s="45" t="s">
        <v>80</v>
      </c>
    </row>
    <row r="80" spans="2:6" x14ac:dyDescent="0.2">
      <c r="B80" s="45">
        <v>78</v>
      </c>
      <c r="C80" s="45" t="s">
        <v>42</v>
      </c>
      <c r="D80" s="45" t="s">
        <v>210</v>
      </c>
      <c r="E80" s="45" t="s">
        <v>55</v>
      </c>
      <c r="F80" s="45" t="s">
        <v>80</v>
      </c>
    </row>
    <row r="81" spans="1:6" x14ac:dyDescent="0.2">
      <c r="B81" s="45">
        <v>79</v>
      </c>
      <c r="C81" s="45" t="s">
        <v>211</v>
      </c>
      <c r="D81" s="45" t="s">
        <v>122</v>
      </c>
      <c r="E81" s="45" t="s">
        <v>54</v>
      </c>
      <c r="F81" s="45" t="s">
        <v>80</v>
      </c>
    </row>
    <row r="82" spans="1:6" x14ac:dyDescent="0.2">
      <c r="B82" s="45">
        <v>80</v>
      </c>
      <c r="C82" s="45" t="s">
        <v>212</v>
      </c>
      <c r="D82" s="45" t="s">
        <v>213</v>
      </c>
      <c r="E82" s="45" t="s">
        <v>174</v>
      </c>
      <c r="F82" s="45" t="s">
        <v>80</v>
      </c>
    </row>
    <row r="83" spans="1:6" x14ac:dyDescent="0.2">
      <c r="B83" s="45">
        <v>81</v>
      </c>
      <c r="C83" s="45" t="s">
        <v>67</v>
      </c>
      <c r="D83" s="45" t="s">
        <v>214</v>
      </c>
      <c r="E83" s="45" t="s">
        <v>54</v>
      </c>
      <c r="F83" s="45" t="s">
        <v>80</v>
      </c>
    </row>
    <row r="84" spans="1:6" x14ac:dyDescent="0.2">
      <c r="B84" s="45">
        <v>82</v>
      </c>
      <c r="C84" s="45" t="s">
        <v>39</v>
      </c>
      <c r="D84" s="45" t="s">
        <v>215</v>
      </c>
      <c r="E84" s="45" t="s">
        <v>161</v>
      </c>
      <c r="F84" s="45" t="s">
        <v>80</v>
      </c>
    </row>
    <row r="85" spans="1:6" x14ac:dyDescent="0.2">
      <c r="B85" s="45">
        <v>83</v>
      </c>
      <c r="C85" s="45" t="s">
        <v>17</v>
      </c>
      <c r="D85" s="45" t="s">
        <v>141</v>
      </c>
      <c r="E85" s="45" t="s">
        <v>6</v>
      </c>
      <c r="F85" s="45" t="s">
        <v>80</v>
      </c>
    </row>
    <row r="86" spans="1:6" x14ac:dyDescent="0.2">
      <c r="A86" s="45" t="s">
        <v>175</v>
      </c>
      <c r="B86" s="45">
        <v>84</v>
      </c>
      <c r="C86" s="45" t="s">
        <v>143</v>
      </c>
      <c r="D86" s="45" t="s">
        <v>100</v>
      </c>
      <c r="E86" s="45" t="s">
        <v>216</v>
      </c>
      <c r="F86" s="45" t="s">
        <v>80</v>
      </c>
    </row>
    <row r="87" spans="1:6" x14ac:dyDescent="0.2">
      <c r="B87" s="45">
        <v>85</v>
      </c>
      <c r="C87" s="45" t="s">
        <v>71</v>
      </c>
      <c r="D87" s="45" t="s">
        <v>43</v>
      </c>
      <c r="E87" s="45" t="s">
        <v>6</v>
      </c>
      <c r="F87" s="45" t="s">
        <v>80</v>
      </c>
    </row>
    <row r="88" spans="1:6" x14ac:dyDescent="0.2">
      <c r="B88" s="45">
        <v>86</v>
      </c>
      <c r="C88" s="45" t="s">
        <v>201</v>
      </c>
      <c r="D88" s="45" t="s">
        <v>144</v>
      </c>
      <c r="E88" s="45" t="s">
        <v>199</v>
      </c>
      <c r="F88" s="45" t="s">
        <v>80</v>
      </c>
    </row>
    <row r="89" spans="1:6" x14ac:dyDescent="0.2">
      <c r="B89" s="45">
        <v>87</v>
      </c>
      <c r="C89" s="45" t="s">
        <v>224</v>
      </c>
      <c r="D89" s="45" t="s">
        <v>50</v>
      </c>
      <c r="E89" s="45" t="s">
        <v>54</v>
      </c>
      <c r="F89" s="45" t="s">
        <v>80</v>
      </c>
    </row>
    <row r="90" spans="1:6" x14ac:dyDescent="0.2">
      <c r="B90" s="45">
        <v>88</v>
      </c>
      <c r="C90" s="45" t="s">
        <v>226</v>
      </c>
      <c r="D90" s="45" t="s">
        <v>149</v>
      </c>
      <c r="E90" s="45" t="s">
        <v>162</v>
      </c>
      <c r="F90" s="45" t="s">
        <v>80</v>
      </c>
    </row>
    <row r="91" spans="1:6" x14ac:dyDescent="0.2">
      <c r="B91" s="45">
        <v>89</v>
      </c>
      <c r="C91" s="45" t="s">
        <v>227</v>
      </c>
      <c r="D91" s="45" t="s">
        <v>228</v>
      </c>
      <c r="E91" s="45" t="s">
        <v>174</v>
      </c>
      <c r="F91" s="45" t="s">
        <v>80</v>
      </c>
    </row>
    <row r="92" spans="1:6" x14ac:dyDescent="0.2">
      <c r="B92" s="45">
        <v>90</v>
      </c>
      <c r="C92" s="45" t="s">
        <v>72</v>
      </c>
      <c r="D92" s="45" t="s">
        <v>191</v>
      </c>
      <c r="E92" s="45" t="s">
        <v>174</v>
      </c>
      <c r="F92" s="45" t="s">
        <v>80</v>
      </c>
    </row>
    <row r="93" spans="1:6" x14ac:dyDescent="0.2">
      <c r="B93" s="45">
        <v>91</v>
      </c>
      <c r="C93" s="45" t="s">
        <v>39</v>
      </c>
      <c r="D93" s="45" t="s">
        <v>43</v>
      </c>
      <c r="E93" s="45" t="s">
        <v>6</v>
      </c>
      <c r="F93" s="45" t="s">
        <v>80</v>
      </c>
    </row>
    <row r="94" spans="1:6" x14ac:dyDescent="0.2">
      <c r="B94" s="45">
        <v>92</v>
      </c>
      <c r="C94" s="45" t="s">
        <v>44</v>
      </c>
      <c r="D94" s="45" t="s">
        <v>229</v>
      </c>
      <c r="E94" s="45" t="s">
        <v>55</v>
      </c>
      <c r="F94" s="45" t="s">
        <v>80</v>
      </c>
    </row>
    <row r="95" spans="1:6" x14ac:dyDescent="0.2">
      <c r="A95" s="45" t="s">
        <v>175</v>
      </c>
      <c r="B95" s="45">
        <v>93</v>
      </c>
      <c r="C95" s="45" t="s">
        <v>119</v>
      </c>
      <c r="D95" s="45" t="s">
        <v>120</v>
      </c>
      <c r="E95" s="45" t="s">
        <v>154</v>
      </c>
      <c r="F95" s="45" t="s">
        <v>80</v>
      </c>
    </row>
    <row r="96" spans="1:6" x14ac:dyDescent="0.2">
      <c r="B96" s="45">
        <v>94</v>
      </c>
      <c r="C96" s="45" t="s">
        <v>147</v>
      </c>
      <c r="D96" s="45" t="s">
        <v>50</v>
      </c>
      <c r="E96" s="45" t="s">
        <v>54</v>
      </c>
      <c r="F96" s="45" t="s">
        <v>80</v>
      </c>
    </row>
    <row r="97" spans="1:6" x14ac:dyDescent="0.2">
      <c r="A97" s="45" t="s">
        <v>175</v>
      </c>
      <c r="B97" s="45">
        <v>95</v>
      </c>
      <c r="C97" s="45" t="s">
        <v>42</v>
      </c>
      <c r="D97" s="45" t="s">
        <v>69</v>
      </c>
      <c r="F97" s="45" t="s">
        <v>80</v>
      </c>
    </row>
    <row r="98" spans="1:6" x14ac:dyDescent="0.2">
      <c r="B98" s="45">
        <v>96</v>
      </c>
      <c r="C98" s="45" t="s">
        <v>230</v>
      </c>
      <c r="D98" s="45" t="s">
        <v>231</v>
      </c>
      <c r="F98" s="45" t="s">
        <v>80</v>
      </c>
    </row>
    <row r="99" spans="1:6" x14ac:dyDescent="0.2">
      <c r="A99" s="45" t="s">
        <v>175</v>
      </c>
      <c r="B99" s="45">
        <v>97</v>
      </c>
      <c r="C99" s="45" t="s">
        <v>232</v>
      </c>
      <c r="D99" s="45" t="s">
        <v>218</v>
      </c>
      <c r="E99" s="45" t="s">
        <v>233</v>
      </c>
      <c r="F99" s="45" t="s">
        <v>15</v>
      </c>
    </row>
    <row r="100" spans="1:6" x14ac:dyDescent="0.2">
      <c r="A100" s="45" t="s">
        <v>175</v>
      </c>
      <c r="B100" s="45">
        <v>98</v>
      </c>
      <c r="C100" s="45" t="s">
        <v>47</v>
      </c>
      <c r="D100" s="45" t="s">
        <v>50</v>
      </c>
      <c r="E100" s="45" t="s">
        <v>54</v>
      </c>
      <c r="F100" s="45" t="s">
        <v>15</v>
      </c>
    </row>
    <row r="101" spans="1:6" x14ac:dyDescent="0.2">
      <c r="B101" s="45">
        <v>99</v>
      </c>
      <c r="C101" s="45" t="s">
        <v>148</v>
      </c>
      <c r="D101" s="45" t="s">
        <v>235</v>
      </c>
      <c r="F101" s="45" t="s">
        <v>15</v>
      </c>
    </row>
    <row r="102" spans="1:6" x14ac:dyDescent="0.2">
      <c r="B102" s="45">
        <v>100</v>
      </c>
      <c r="C102" s="45" t="s">
        <v>35</v>
      </c>
      <c r="D102" s="45" t="s">
        <v>237</v>
      </c>
      <c r="E102" s="45" t="s">
        <v>6</v>
      </c>
      <c r="F102" s="45" t="s">
        <v>15</v>
      </c>
    </row>
    <row r="103" spans="1:6" x14ac:dyDescent="0.2">
      <c r="B103" s="45">
        <v>121</v>
      </c>
      <c r="C103" s="45" t="s">
        <v>140</v>
      </c>
      <c r="D103" s="45" t="s">
        <v>238</v>
      </c>
      <c r="E103" s="45" t="s">
        <v>55</v>
      </c>
      <c r="F103" s="45" t="s">
        <v>15</v>
      </c>
    </row>
    <row r="104" spans="1:6" x14ac:dyDescent="0.2">
      <c r="B104" s="45">
        <v>122</v>
      </c>
      <c r="C104" s="45" t="s">
        <v>39</v>
      </c>
      <c r="D104" s="45" t="s">
        <v>241</v>
      </c>
      <c r="E104" s="45" t="s">
        <v>55</v>
      </c>
      <c r="F104" s="45" t="s">
        <v>15</v>
      </c>
    </row>
    <row r="105" spans="1:6" x14ac:dyDescent="0.2">
      <c r="B105" s="45">
        <v>123</v>
      </c>
      <c r="C105" s="45" t="s">
        <v>101</v>
      </c>
      <c r="D105" s="45" t="s">
        <v>109</v>
      </c>
      <c r="E105" s="45" t="s">
        <v>155</v>
      </c>
      <c r="F105" s="45" t="s">
        <v>15</v>
      </c>
    </row>
    <row r="106" spans="1:6" x14ac:dyDescent="0.2">
      <c r="B106" s="45">
        <v>124</v>
      </c>
      <c r="C106" s="45" t="s">
        <v>92</v>
      </c>
      <c r="D106" s="45" t="s">
        <v>93</v>
      </c>
      <c r="E106" s="45" t="s">
        <v>54</v>
      </c>
      <c r="F106" s="45" t="s">
        <v>15</v>
      </c>
    </row>
    <row r="107" spans="1:6" x14ac:dyDescent="0.2">
      <c r="B107" s="45">
        <v>125</v>
      </c>
      <c r="C107" s="45" t="s">
        <v>42</v>
      </c>
      <c r="D107" s="45" t="s">
        <v>125</v>
      </c>
      <c r="E107" s="45" t="s">
        <v>199</v>
      </c>
      <c r="F107" s="45" t="s">
        <v>15</v>
      </c>
    </row>
    <row r="108" spans="1:6" x14ac:dyDescent="0.2">
      <c r="B108" s="45">
        <v>126</v>
      </c>
      <c r="C108" s="45" t="s">
        <v>115</v>
      </c>
      <c r="D108" s="45" t="s">
        <v>116</v>
      </c>
      <c r="E108" s="45" t="s">
        <v>199</v>
      </c>
      <c r="F108" s="45" t="s">
        <v>15</v>
      </c>
    </row>
    <row r="109" spans="1:6" x14ac:dyDescent="0.2">
      <c r="B109" s="45">
        <v>127</v>
      </c>
      <c r="C109" s="45" t="s">
        <v>77</v>
      </c>
      <c r="D109" s="45" t="s">
        <v>142</v>
      </c>
      <c r="E109" s="45" t="s">
        <v>157</v>
      </c>
      <c r="F109" s="45" t="s">
        <v>15</v>
      </c>
    </row>
    <row r="110" spans="1:6" x14ac:dyDescent="0.2">
      <c r="B110" s="45">
        <v>128</v>
      </c>
      <c r="C110" s="45" t="s">
        <v>67</v>
      </c>
      <c r="D110" s="45" t="s">
        <v>246</v>
      </c>
      <c r="E110" s="45" t="s">
        <v>174</v>
      </c>
      <c r="F110" s="45" t="s">
        <v>15</v>
      </c>
    </row>
    <row r="111" spans="1:6" x14ac:dyDescent="0.2">
      <c r="A111" s="45" t="s">
        <v>175</v>
      </c>
      <c r="B111" s="45">
        <v>129</v>
      </c>
      <c r="C111" s="45" t="s">
        <v>19</v>
      </c>
      <c r="D111" s="45" t="s">
        <v>91</v>
      </c>
      <c r="E111" s="45" t="s">
        <v>6</v>
      </c>
      <c r="F111" s="45" t="s">
        <v>15</v>
      </c>
    </row>
    <row r="112" spans="1:6" x14ac:dyDescent="0.2">
      <c r="B112" s="45">
        <v>130</v>
      </c>
      <c r="C112" s="45" t="s">
        <v>249</v>
      </c>
      <c r="D112" s="45" t="s">
        <v>250</v>
      </c>
      <c r="E112" s="45" t="s">
        <v>158</v>
      </c>
      <c r="F112" s="45" t="s">
        <v>15</v>
      </c>
    </row>
    <row r="113" spans="1:6" x14ac:dyDescent="0.2">
      <c r="B113" s="45">
        <v>131</v>
      </c>
      <c r="C113" s="45" t="s">
        <v>45</v>
      </c>
      <c r="D113" s="45" t="s">
        <v>76</v>
      </c>
      <c r="E113" s="45" t="s">
        <v>53</v>
      </c>
      <c r="F113" s="45" t="s">
        <v>15</v>
      </c>
    </row>
    <row r="114" spans="1:6" x14ac:dyDescent="0.2">
      <c r="B114" s="45">
        <v>132</v>
      </c>
      <c r="C114" s="45" t="s">
        <v>16</v>
      </c>
      <c r="D114" s="45" t="s">
        <v>253</v>
      </c>
      <c r="E114" s="45" t="s">
        <v>160</v>
      </c>
      <c r="F114" s="45" t="s">
        <v>15</v>
      </c>
    </row>
    <row r="115" spans="1:6" x14ac:dyDescent="0.2">
      <c r="B115" s="45">
        <v>133</v>
      </c>
      <c r="C115" s="45" t="s">
        <v>112</v>
      </c>
      <c r="D115" s="45" t="s">
        <v>90</v>
      </c>
      <c r="E115" s="45" t="s">
        <v>55</v>
      </c>
      <c r="F115" s="45" t="s">
        <v>13</v>
      </c>
    </row>
    <row r="116" spans="1:6" x14ac:dyDescent="0.2">
      <c r="B116" s="45">
        <v>134</v>
      </c>
      <c r="C116" s="45" t="s">
        <v>48</v>
      </c>
      <c r="D116" s="45" t="s">
        <v>258</v>
      </c>
      <c r="E116" s="45" t="s">
        <v>55</v>
      </c>
      <c r="F116" s="45" t="s">
        <v>13</v>
      </c>
    </row>
    <row r="117" spans="1:6" x14ac:dyDescent="0.2">
      <c r="A117" s="45" t="s">
        <v>175</v>
      </c>
      <c r="B117" s="45">
        <v>135</v>
      </c>
      <c r="C117" s="45" t="s">
        <v>19</v>
      </c>
      <c r="D117" s="45" t="s">
        <v>114</v>
      </c>
      <c r="F117" s="45" t="s">
        <v>13</v>
      </c>
    </row>
    <row r="118" spans="1:6" x14ac:dyDescent="0.2">
      <c r="B118" s="45">
        <v>136</v>
      </c>
      <c r="C118" s="45" t="s">
        <v>39</v>
      </c>
      <c r="D118" s="45" t="s">
        <v>260</v>
      </c>
      <c r="E118" s="45" t="s">
        <v>185</v>
      </c>
      <c r="F118" s="45" t="s">
        <v>13</v>
      </c>
    </row>
    <row r="119" spans="1:6" x14ac:dyDescent="0.2">
      <c r="B119" s="45">
        <v>137</v>
      </c>
      <c r="C119" s="45" t="s">
        <v>266</v>
      </c>
      <c r="D119" s="45" t="s">
        <v>151</v>
      </c>
      <c r="E119" s="45" t="s">
        <v>55</v>
      </c>
      <c r="F119" s="45" t="s">
        <v>13</v>
      </c>
    </row>
    <row r="120" spans="1:6" x14ac:dyDescent="0.2">
      <c r="B120" s="45">
        <v>138</v>
      </c>
      <c r="C120" s="45" t="s">
        <v>269</v>
      </c>
      <c r="D120" s="45" t="s">
        <v>270</v>
      </c>
      <c r="E120" s="45" t="s">
        <v>55</v>
      </c>
      <c r="F120" s="45" t="s">
        <v>13</v>
      </c>
    </row>
    <row r="121" spans="1:6" x14ac:dyDescent="0.2">
      <c r="A121" s="45" t="s">
        <v>175</v>
      </c>
      <c r="B121" s="45">
        <v>139</v>
      </c>
      <c r="C121" s="45" t="s">
        <v>44</v>
      </c>
      <c r="D121" s="45" t="s">
        <v>272</v>
      </c>
      <c r="E121" s="45" t="s">
        <v>273</v>
      </c>
      <c r="F121" s="45" t="s">
        <v>13</v>
      </c>
    </row>
    <row r="122" spans="1:6" x14ac:dyDescent="0.2">
      <c r="B122" s="45">
        <v>140</v>
      </c>
      <c r="C122" s="45" t="s">
        <v>46</v>
      </c>
      <c r="D122" s="45" t="s">
        <v>49</v>
      </c>
      <c r="E122" s="45" t="s">
        <v>54</v>
      </c>
      <c r="F122" s="45" t="s">
        <v>13</v>
      </c>
    </row>
    <row r="123" spans="1:6" x14ac:dyDescent="0.2">
      <c r="B123" s="45">
        <v>141</v>
      </c>
      <c r="C123" s="45" t="s">
        <v>35</v>
      </c>
      <c r="D123" s="45" t="s">
        <v>73</v>
      </c>
      <c r="E123" s="45" t="s">
        <v>55</v>
      </c>
      <c r="F123" s="45" t="s">
        <v>13</v>
      </c>
    </row>
    <row r="124" spans="1:6" x14ac:dyDescent="0.2">
      <c r="B124" s="45">
        <v>142</v>
      </c>
      <c r="C124" s="45" t="s">
        <v>280</v>
      </c>
      <c r="D124" s="45" t="s">
        <v>281</v>
      </c>
      <c r="E124" s="45" t="s">
        <v>282</v>
      </c>
      <c r="F124" s="45" t="s">
        <v>13</v>
      </c>
    </row>
    <row r="125" spans="1:6" x14ac:dyDescent="0.2">
      <c r="A125" s="45" t="s">
        <v>175</v>
      </c>
      <c r="B125" s="45">
        <v>143</v>
      </c>
      <c r="C125" s="45" t="s">
        <v>138</v>
      </c>
      <c r="D125" s="45" t="s">
        <v>289</v>
      </c>
      <c r="E125" s="45" t="s">
        <v>55</v>
      </c>
      <c r="F125" s="45" t="s">
        <v>13</v>
      </c>
    </row>
    <row r="126" spans="1:6" x14ac:dyDescent="0.2">
      <c r="B126" s="45">
        <v>144</v>
      </c>
      <c r="C126" s="45" t="s">
        <v>294</v>
      </c>
      <c r="D126" s="45" t="s">
        <v>295</v>
      </c>
      <c r="E126" s="45" t="s">
        <v>6</v>
      </c>
      <c r="F126" s="45" t="s">
        <v>18</v>
      </c>
    </row>
    <row r="127" spans="1:6" x14ac:dyDescent="0.2">
      <c r="B127" s="45">
        <v>145</v>
      </c>
      <c r="C127" s="45" t="s">
        <v>298</v>
      </c>
      <c r="D127" s="45" t="s">
        <v>299</v>
      </c>
      <c r="E127" s="45" t="s">
        <v>154</v>
      </c>
      <c r="F127" s="45" t="s">
        <v>18</v>
      </c>
    </row>
    <row r="128" spans="1:6" x14ac:dyDescent="0.2">
      <c r="B128" s="45">
        <v>146</v>
      </c>
      <c r="C128" s="45" t="s">
        <v>301</v>
      </c>
      <c r="D128" s="45" t="s">
        <v>302</v>
      </c>
      <c r="E128" s="45" t="s">
        <v>303</v>
      </c>
      <c r="F128" s="45" t="s">
        <v>18</v>
      </c>
    </row>
    <row r="129" spans="1:6" x14ac:dyDescent="0.2">
      <c r="B129" s="45">
        <v>147</v>
      </c>
      <c r="C129" s="45" t="s">
        <v>77</v>
      </c>
      <c r="D129" s="45" t="s">
        <v>306</v>
      </c>
      <c r="E129" s="45" t="s">
        <v>54</v>
      </c>
      <c r="F129" s="45" t="s">
        <v>18</v>
      </c>
    </row>
    <row r="130" spans="1:6" x14ac:dyDescent="0.2">
      <c r="B130" s="45">
        <v>148</v>
      </c>
      <c r="C130" s="45" t="s">
        <v>14</v>
      </c>
      <c r="D130" s="45" t="s">
        <v>68</v>
      </c>
      <c r="E130" s="45" t="s">
        <v>54</v>
      </c>
      <c r="F130" s="45" t="s">
        <v>18</v>
      </c>
    </row>
    <row r="131" spans="1:6" x14ac:dyDescent="0.2">
      <c r="A131" s="45" t="s">
        <v>175</v>
      </c>
      <c r="B131" s="45">
        <v>149</v>
      </c>
      <c r="C131" s="45" t="s">
        <v>48</v>
      </c>
      <c r="D131" s="45" t="s">
        <v>307</v>
      </c>
      <c r="E131" s="45" t="s">
        <v>55</v>
      </c>
      <c r="F131" s="45" t="s">
        <v>18</v>
      </c>
    </row>
    <row r="132" spans="1:6" x14ac:dyDescent="0.2">
      <c r="B132" s="45">
        <v>150</v>
      </c>
      <c r="C132" s="45" t="s">
        <v>308</v>
      </c>
      <c r="D132" s="45" t="s">
        <v>309</v>
      </c>
      <c r="E132" s="45" t="s">
        <v>6</v>
      </c>
      <c r="F132" s="45" t="s">
        <v>18</v>
      </c>
    </row>
    <row r="133" spans="1:6" x14ac:dyDescent="0.2">
      <c r="B133" s="45">
        <v>151</v>
      </c>
      <c r="C133" s="45" t="s">
        <v>121</v>
      </c>
      <c r="D133" s="45" t="s">
        <v>122</v>
      </c>
      <c r="E133" s="45" t="s">
        <v>310</v>
      </c>
      <c r="F133" s="45" t="s">
        <v>18</v>
      </c>
    </row>
    <row r="134" spans="1:6" x14ac:dyDescent="0.2">
      <c r="B134" s="45">
        <v>152</v>
      </c>
      <c r="C134" s="45" t="s">
        <v>312</v>
      </c>
      <c r="D134" s="45" t="s">
        <v>313</v>
      </c>
      <c r="E134" s="45" t="s">
        <v>78</v>
      </c>
      <c r="F134" s="45" t="s">
        <v>12</v>
      </c>
    </row>
    <row r="135" spans="1:6" x14ac:dyDescent="0.2">
      <c r="B135" s="45">
        <v>153</v>
      </c>
      <c r="C135" s="45" t="s">
        <v>316</v>
      </c>
      <c r="D135" s="45" t="s">
        <v>118</v>
      </c>
      <c r="F135" s="45" t="s">
        <v>80</v>
      </c>
    </row>
    <row r="136" spans="1:6" x14ac:dyDescent="0.2">
      <c r="B136" s="45">
        <v>154</v>
      </c>
      <c r="C136" s="45" t="s">
        <v>74</v>
      </c>
      <c r="D136" s="45" t="s">
        <v>75</v>
      </c>
      <c r="E136" s="45" t="s">
        <v>156</v>
      </c>
      <c r="F136" s="45" t="s">
        <v>12</v>
      </c>
    </row>
    <row r="137" spans="1:6" x14ac:dyDescent="0.2">
      <c r="B137" s="45">
        <v>155</v>
      </c>
      <c r="C137" s="45" t="s">
        <v>317</v>
      </c>
      <c r="D137" s="45" t="s">
        <v>114</v>
      </c>
      <c r="E137" s="45" t="s">
        <v>78</v>
      </c>
      <c r="F137" s="45" t="s">
        <v>12</v>
      </c>
    </row>
    <row r="138" spans="1:6" x14ac:dyDescent="0.2">
      <c r="B138" s="45">
        <v>156</v>
      </c>
      <c r="C138" s="45" t="s">
        <v>14</v>
      </c>
      <c r="D138" s="45" t="s">
        <v>300</v>
      </c>
      <c r="E138" s="45" t="s">
        <v>55</v>
      </c>
      <c r="F138" s="45" t="s">
        <v>12</v>
      </c>
    </row>
    <row r="139" spans="1:6" x14ac:dyDescent="0.2">
      <c r="A139" s="45" t="s">
        <v>175</v>
      </c>
      <c r="B139" s="45">
        <v>157</v>
      </c>
      <c r="C139" s="45" t="s">
        <v>318</v>
      </c>
      <c r="D139" s="45" t="s">
        <v>108</v>
      </c>
      <c r="F139" s="45" t="s">
        <v>12</v>
      </c>
    </row>
    <row r="140" spans="1:6" x14ac:dyDescent="0.2">
      <c r="A140" s="45" t="s">
        <v>175</v>
      </c>
      <c r="B140" s="45">
        <v>158</v>
      </c>
      <c r="C140" s="45" t="s">
        <v>19</v>
      </c>
      <c r="D140" s="45" t="s">
        <v>100</v>
      </c>
      <c r="E140" s="45" t="s">
        <v>54</v>
      </c>
      <c r="F140" s="45" t="s">
        <v>12</v>
      </c>
    </row>
    <row r="141" spans="1:6" x14ac:dyDescent="0.2">
      <c r="A141" s="45" t="s">
        <v>175</v>
      </c>
      <c r="B141" s="45">
        <v>159</v>
      </c>
      <c r="C141" s="45" t="s">
        <v>319</v>
      </c>
      <c r="D141" s="45" t="s">
        <v>314</v>
      </c>
      <c r="E141" s="45" t="s">
        <v>55</v>
      </c>
      <c r="F141" s="45" t="s">
        <v>12</v>
      </c>
    </row>
    <row r="142" spans="1:6" x14ac:dyDescent="0.2">
      <c r="B142" s="45">
        <v>160</v>
      </c>
      <c r="C142" s="45" t="s">
        <v>320</v>
      </c>
      <c r="D142" s="45" t="s">
        <v>134</v>
      </c>
      <c r="E142" s="45" t="s">
        <v>291</v>
      </c>
      <c r="F142" s="78" t="s">
        <v>153</v>
      </c>
    </row>
    <row r="145" spans="1:2" x14ac:dyDescent="0.2">
      <c r="A145" s="45">
        <f>COUNTA(A3:A142)</f>
        <v>25</v>
      </c>
      <c r="B145" s="45">
        <f>COUNTA(B3:B142)</f>
        <v>140</v>
      </c>
    </row>
    <row r="147" spans="1:2" x14ac:dyDescent="0.2">
      <c r="B147" s="45">
        <f>B145-A145</f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93177-9A10-8E40-B0B7-E40FF7740A19}">
  <dimension ref="A1:G116"/>
  <sheetViews>
    <sheetView tabSelected="1" topLeftCell="A19" workbookViewId="0">
      <selection activeCell="L62" sqref="L62"/>
    </sheetView>
  </sheetViews>
  <sheetFormatPr baseColWidth="10" defaultRowHeight="13" x14ac:dyDescent="0.15"/>
  <cols>
    <col min="6" max="6" width="23.1640625" customWidth="1"/>
  </cols>
  <sheetData>
    <row r="1" spans="1:7" x14ac:dyDescent="0.15">
      <c r="A1" t="s">
        <v>1</v>
      </c>
      <c r="B1" t="s">
        <v>2</v>
      </c>
      <c r="C1" t="s">
        <v>3</v>
      </c>
      <c r="D1" s="2" t="s">
        <v>334</v>
      </c>
      <c r="E1" s="2" t="s">
        <v>335</v>
      </c>
      <c r="F1" t="s">
        <v>5</v>
      </c>
      <c r="G1" t="s">
        <v>60</v>
      </c>
    </row>
    <row r="2" spans="1:7" x14ac:dyDescent="0.15">
      <c r="A2">
        <v>1</v>
      </c>
      <c r="B2">
        <v>85</v>
      </c>
      <c r="C2" s="63">
        <v>2.0601851851851854E-2</v>
      </c>
      <c r="D2" t="s">
        <v>71</v>
      </c>
      <c r="E2" t="s">
        <v>43</v>
      </c>
      <c r="F2" t="s">
        <v>6</v>
      </c>
      <c r="G2" t="s">
        <v>80</v>
      </c>
    </row>
    <row r="3" spans="1:7" x14ac:dyDescent="0.15">
      <c r="A3">
        <v>2</v>
      </c>
      <c r="B3">
        <v>74</v>
      </c>
      <c r="C3" s="63">
        <v>2.1504629629629627E-2</v>
      </c>
      <c r="D3" t="s">
        <v>203</v>
      </c>
      <c r="E3" t="s">
        <v>204</v>
      </c>
      <c r="F3" t="s">
        <v>54</v>
      </c>
      <c r="G3" t="s">
        <v>80</v>
      </c>
    </row>
    <row r="4" spans="1:7" x14ac:dyDescent="0.15">
      <c r="A4">
        <v>3</v>
      </c>
      <c r="B4">
        <v>64</v>
      </c>
      <c r="C4" s="66">
        <v>2.1840277777777778E-2</v>
      </c>
      <c r="D4" t="s">
        <v>171</v>
      </c>
      <c r="E4" t="s">
        <v>172</v>
      </c>
      <c r="F4" t="s">
        <v>54</v>
      </c>
      <c r="G4" t="s">
        <v>41</v>
      </c>
    </row>
    <row r="5" spans="1:7" x14ac:dyDescent="0.15">
      <c r="A5">
        <v>4</v>
      </c>
      <c r="B5">
        <v>83</v>
      </c>
      <c r="C5" s="46">
        <v>2.2013888888888888E-2</v>
      </c>
      <c r="D5" t="s">
        <v>17</v>
      </c>
      <c r="E5" t="s">
        <v>141</v>
      </c>
      <c r="F5" t="s">
        <v>6</v>
      </c>
      <c r="G5" t="s">
        <v>80</v>
      </c>
    </row>
    <row r="6" spans="1:7" x14ac:dyDescent="0.15">
      <c r="A6">
        <v>5</v>
      </c>
      <c r="B6">
        <v>70</v>
      </c>
      <c r="C6" s="50">
        <v>2.2546296296296297E-2</v>
      </c>
      <c r="D6" t="s">
        <v>138</v>
      </c>
      <c r="E6" t="s">
        <v>198</v>
      </c>
      <c r="F6" t="s">
        <v>174</v>
      </c>
      <c r="G6" t="s">
        <v>80</v>
      </c>
    </row>
    <row r="7" spans="1:7" x14ac:dyDescent="0.15">
      <c r="A7">
        <v>6</v>
      </c>
      <c r="B7">
        <v>68</v>
      </c>
      <c r="C7" s="46">
        <v>2.2766203703703702E-2</v>
      </c>
      <c r="D7" t="s">
        <v>102</v>
      </c>
      <c r="E7" t="s">
        <v>189</v>
      </c>
      <c r="F7" t="s">
        <v>174</v>
      </c>
      <c r="G7" t="s">
        <v>80</v>
      </c>
    </row>
    <row r="8" spans="1:7" x14ac:dyDescent="0.15">
      <c r="A8">
        <v>7</v>
      </c>
      <c r="B8">
        <v>78</v>
      </c>
      <c r="C8" s="46">
        <v>2.2881944444444444E-2</v>
      </c>
      <c r="D8" t="s">
        <v>42</v>
      </c>
      <c r="E8" t="s">
        <v>210</v>
      </c>
      <c r="F8" t="s">
        <v>55</v>
      </c>
      <c r="G8" t="s">
        <v>80</v>
      </c>
    </row>
    <row r="9" spans="1:7" x14ac:dyDescent="0.15">
      <c r="A9">
        <v>8</v>
      </c>
      <c r="B9">
        <v>69</v>
      </c>
      <c r="C9" s="46">
        <v>2.3009259259259257E-2</v>
      </c>
      <c r="D9" t="s">
        <v>196</v>
      </c>
      <c r="E9" t="s">
        <v>197</v>
      </c>
      <c r="F9" t="s">
        <v>174</v>
      </c>
      <c r="G9" t="s">
        <v>80</v>
      </c>
    </row>
    <row r="10" spans="1:7" x14ac:dyDescent="0.15">
      <c r="A10">
        <v>9</v>
      </c>
      <c r="B10">
        <v>91</v>
      </c>
      <c r="C10" s="46">
        <v>2.3090277777777779E-2</v>
      </c>
      <c r="D10" t="s">
        <v>39</v>
      </c>
      <c r="E10" t="s">
        <v>43</v>
      </c>
      <c r="F10" t="s">
        <v>6</v>
      </c>
      <c r="G10" t="s">
        <v>80</v>
      </c>
    </row>
    <row r="11" spans="1:7" x14ac:dyDescent="0.15">
      <c r="A11">
        <v>10</v>
      </c>
      <c r="B11">
        <v>123</v>
      </c>
      <c r="C11" s="63">
        <v>2.314814814814815E-2</v>
      </c>
      <c r="D11" t="s">
        <v>101</v>
      </c>
      <c r="E11" t="s">
        <v>109</v>
      </c>
      <c r="F11" t="s">
        <v>155</v>
      </c>
      <c r="G11" t="s">
        <v>15</v>
      </c>
    </row>
    <row r="12" spans="1:7" x14ac:dyDescent="0.15">
      <c r="A12">
        <v>11</v>
      </c>
      <c r="B12">
        <v>99</v>
      </c>
      <c r="C12" s="46">
        <v>2.3206018518518515E-2</v>
      </c>
      <c r="D12" t="s">
        <v>148</v>
      </c>
      <c r="E12" t="s">
        <v>235</v>
      </c>
      <c r="F12">
        <v>0</v>
      </c>
      <c r="G12" t="s">
        <v>15</v>
      </c>
    </row>
    <row r="13" spans="1:7" x14ac:dyDescent="0.15">
      <c r="A13">
        <v>12</v>
      </c>
      <c r="B13">
        <v>132</v>
      </c>
      <c r="C13" s="46">
        <v>2.3333333333333334E-2</v>
      </c>
      <c r="D13" t="s">
        <v>16</v>
      </c>
      <c r="E13" t="s">
        <v>253</v>
      </c>
      <c r="F13" t="s">
        <v>160</v>
      </c>
      <c r="G13" t="s">
        <v>15</v>
      </c>
    </row>
    <row r="14" spans="1:7" x14ac:dyDescent="0.15">
      <c r="A14">
        <v>13</v>
      </c>
      <c r="B14">
        <v>134</v>
      </c>
      <c r="C14" s="63">
        <v>2.3495370370370371E-2</v>
      </c>
      <c r="D14" t="s">
        <v>48</v>
      </c>
      <c r="E14" t="s">
        <v>258</v>
      </c>
      <c r="F14" t="s">
        <v>55</v>
      </c>
      <c r="G14" t="s">
        <v>13</v>
      </c>
    </row>
    <row r="15" spans="1:7" x14ac:dyDescent="0.15">
      <c r="A15">
        <v>14</v>
      </c>
      <c r="B15">
        <v>82</v>
      </c>
      <c r="C15" s="46">
        <v>2.361111111111111E-2</v>
      </c>
      <c r="D15" t="s">
        <v>39</v>
      </c>
      <c r="E15" t="s">
        <v>215</v>
      </c>
      <c r="F15" t="s">
        <v>161</v>
      </c>
      <c r="G15" t="s">
        <v>80</v>
      </c>
    </row>
    <row r="16" spans="1:7" x14ac:dyDescent="0.15">
      <c r="A16">
        <v>15</v>
      </c>
      <c r="B16">
        <v>88</v>
      </c>
      <c r="C16" s="46">
        <v>2.3680555555555555E-2</v>
      </c>
      <c r="D16" t="s">
        <v>226</v>
      </c>
      <c r="E16" t="s">
        <v>149</v>
      </c>
      <c r="F16" t="s">
        <v>162</v>
      </c>
      <c r="G16" t="s">
        <v>80</v>
      </c>
    </row>
    <row r="17" spans="1:7" x14ac:dyDescent="0.15">
      <c r="A17">
        <v>16</v>
      </c>
      <c r="B17">
        <v>81</v>
      </c>
      <c r="C17" s="49">
        <v>2.3750000000000004E-2</v>
      </c>
      <c r="D17" t="s">
        <v>67</v>
      </c>
      <c r="E17" t="s">
        <v>214</v>
      </c>
      <c r="F17" t="s">
        <v>54</v>
      </c>
      <c r="G17" t="s">
        <v>80</v>
      </c>
    </row>
    <row r="18" spans="1:7" x14ac:dyDescent="0.15">
      <c r="A18">
        <v>17</v>
      </c>
      <c r="B18">
        <v>63</v>
      </c>
      <c r="C18" s="66">
        <v>2.462962962962963E-2</v>
      </c>
      <c r="D18" t="s">
        <v>170</v>
      </c>
      <c r="E18" t="s">
        <v>73</v>
      </c>
      <c r="F18" t="s">
        <v>55</v>
      </c>
      <c r="G18" t="s">
        <v>85</v>
      </c>
    </row>
    <row r="19" spans="1:7" x14ac:dyDescent="0.15">
      <c r="A19">
        <v>18</v>
      </c>
      <c r="B19">
        <v>131</v>
      </c>
      <c r="C19" s="46">
        <v>2.5335648148148149E-2</v>
      </c>
      <c r="D19" t="s">
        <v>45</v>
      </c>
      <c r="E19" t="s">
        <v>76</v>
      </c>
      <c r="F19" t="s">
        <v>53</v>
      </c>
      <c r="G19" t="s">
        <v>15</v>
      </c>
    </row>
    <row r="20" spans="1:7" x14ac:dyDescent="0.15">
      <c r="A20">
        <v>19</v>
      </c>
      <c r="B20">
        <v>138</v>
      </c>
      <c r="C20" s="46">
        <v>2.5358796296296296E-2</v>
      </c>
      <c r="D20" t="s">
        <v>269</v>
      </c>
      <c r="E20" t="s">
        <v>270</v>
      </c>
      <c r="F20" t="s">
        <v>55</v>
      </c>
      <c r="G20" t="s">
        <v>13</v>
      </c>
    </row>
    <row r="21" spans="1:7" x14ac:dyDescent="0.15">
      <c r="A21">
        <v>20</v>
      </c>
      <c r="B21">
        <v>100</v>
      </c>
      <c r="C21" s="46">
        <v>2.5405092592592594E-2</v>
      </c>
      <c r="D21" t="s">
        <v>35</v>
      </c>
      <c r="E21" t="s">
        <v>237</v>
      </c>
      <c r="F21" t="s">
        <v>6</v>
      </c>
      <c r="G21" t="s">
        <v>15</v>
      </c>
    </row>
    <row r="22" spans="1:7" x14ac:dyDescent="0.15">
      <c r="A22">
        <v>21</v>
      </c>
      <c r="B22">
        <v>71</v>
      </c>
      <c r="C22" s="46">
        <v>2.5833333333333333E-2</v>
      </c>
      <c r="D22" t="s">
        <v>126</v>
      </c>
      <c r="E22" t="s">
        <v>127</v>
      </c>
      <c r="F22" t="s">
        <v>199</v>
      </c>
      <c r="G22" t="s">
        <v>80</v>
      </c>
    </row>
    <row r="23" spans="1:7" x14ac:dyDescent="0.15">
      <c r="A23">
        <v>22</v>
      </c>
      <c r="B23">
        <v>94</v>
      </c>
      <c r="C23" s="46">
        <v>2.584490740740741E-2</v>
      </c>
      <c r="D23" t="s">
        <v>147</v>
      </c>
      <c r="E23" t="s">
        <v>50</v>
      </c>
      <c r="F23" t="s">
        <v>54</v>
      </c>
      <c r="G23" t="s">
        <v>80</v>
      </c>
    </row>
    <row r="24" spans="1:7" x14ac:dyDescent="0.15">
      <c r="A24">
        <v>23</v>
      </c>
      <c r="B24">
        <v>141</v>
      </c>
      <c r="C24" s="46">
        <v>2.5914351851851855E-2</v>
      </c>
      <c r="D24" t="s">
        <v>35</v>
      </c>
      <c r="E24" t="s">
        <v>73</v>
      </c>
      <c r="F24" t="s">
        <v>55</v>
      </c>
      <c r="G24" t="s">
        <v>13</v>
      </c>
    </row>
    <row r="25" spans="1:7" x14ac:dyDescent="0.15">
      <c r="A25">
        <v>24</v>
      </c>
      <c r="B25">
        <v>126</v>
      </c>
      <c r="C25" s="46">
        <v>2.5983796296296297E-2</v>
      </c>
      <c r="D25" t="s">
        <v>115</v>
      </c>
      <c r="E25" t="s">
        <v>116</v>
      </c>
      <c r="F25" t="s">
        <v>199</v>
      </c>
      <c r="G25" t="s">
        <v>15</v>
      </c>
    </row>
    <row r="26" spans="1:7" x14ac:dyDescent="0.15">
      <c r="A26">
        <v>25</v>
      </c>
      <c r="B26">
        <v>89</v>
      </c>
      <c r="C26" s="50">
        <v>2.6111111111111113E-2</v>
      </c>
      <c r="D26" t="s">
        <v>227</v>
      </c>
      <c r="E26" t="s">
        <v>228</v>
      </c>
      <c r="F26" t="s">
        <v>174</v>
      </c>
      <c r="G26" t="s">
        <v>80</v>
      </c>
    </row>
    <row r="27" spans="1:7" x14ac:dyDescent="0.15">
      <c r="A27">
        <v>26</v>
      </c>
      <c r="B27">
        <v>62</v>
      </c>
      <c r="C27" s="63">
        <v>2.6215277777777778E-2</v>
      </c>
      <c r="D27" t="s">
        <v>168</v>
      </c>
      <c r="E27" t="s">
        <v>73</v>
      </c>
      <c r="F27" t="s">
        <v>55</v>
      </c>
      <c r="G27" t="s">
        <v>169</v>
      </c>
    </row>
    <row r="28" spans="1:7" x14ac:dyDescent="0.15">
      <c r="A28">
        <v>27</v>
      </c>
      <c r="B28">
        <v>20</v>
      </c>
      <c r="C28" s="70">
        <v>2.6215277777777778E-2</v>
      </c>
      <c r="D28" t="s">
        <v>145</v>
      </c>
      <c r="E28" t="s">
        <v>146</v>
      </c>
      <c r="F28" t="s">
        <v>54</v>
      </c>
      <c r="G28" t="s">
        <v>79</v>
      </c>
    </row>
    <row r="29" spans="1:7" x14ac:dyDescent="0.15">
      <c r="A29">
        <v>28</v>
      </c>
      <c r="B29">
        <v>72</v>
      </c>
      <c r="C29" s="50">
        <v>2.6249999999999999E-2</v>
      </c>
      <c r="D29" t="s">
        <v>135</v>
      </c>
      <c r="E29" t="s">
        <v>136</v>
      </c>
      <c r="F29">
        <v>0</v>
      </c>
      <c r="G29" t="s">
        <v>80</v>
      </c>
    </row>
    <row r="30" spans="1:7" x14ac:dyDescent="0.15">
      <c r="A30">
        <v>29</v>
      </c>
      <c r="B30">
        <v>43</v>
      </c>
      <c r="C30" s="74">
        <v>2.6921296296296294E-2</v>
      </c>
      <c r="D30" t="s">
        <v>261</v>
      </c>
      <c r="E30" t="s">
        <v>271</v>
      </c>
      <c r="F30" t="s">
        <v>55</v>
      </c>
      <c r="G30" t="s">
        <v>58</v>
      </c>
    </row>
    <row r="31" spans="1:7" x14ac:dyDescent="0.15">
      <c r="A31">
        <v>30</v>
      </c>
      <c r="B31">
        <v>124</v>
      </c>
      <c r="C31" s="46">
        <v>2.7129629629629632E-2</v>
      </c>
      <c r="D31" t="s">
        <v>92</v>
      </c>
      <c r="E31" t="s">
        <v>93</v>
      </c>
      <c r="F31" t="s">
        <v>54</v>
      </c>
      <c r="G31" t="s">
        <v>15</v>
      </c>
    </row>
    <row r="32" spans="1:7" x14ac:dyDescent="0.15">
      <c r="A32">
        <v>31</v>
      </c>
      <c r="B32">
        <v>92</v>
      </c>
      <c r="C32" s="50">
        <v>2.7233796296296298E-2</v>
      </c>
      <c r="D32" t="s">
        <v>44</v>
      </c>
      <c r="E32" t="s">
        <v>229</v>
      </c>
      <c r="F32" t="s">
        <v>55</v>
      </c>
      <c r="G32" t="s">
        <v>80</v>
      </c>
    </row>
    <row r="33" spans="1:7" x14ac:dyDescent="0.15">
      <c r="A33">
        <v>32</v>
      </c>
      <c r="B33">
        <v>90</v>
      </c>
      <c r="C33" s="46">
        <v>2.7268518518518515E-2</v>
      </c>
      <c r="D33" t="s">
        <v>72</v>
      </c>
      <c r="E33" t="s">
        <v>191</v>
      </c>
      <c r="F33" t="s">
        <v>174</v>
      </c>
      <c r="G33" t="s">
        <v>80</v>
      </c>
    </row>
    <row r="34" spans="1:7" x14ac:dyDescent="0.15">
      <c r="A34">
        <v>33</v>
      </c>
      <c r="B34">
        <v>73</v>
      </c>
      <c r="C34" s="50">
        <v>2.7268518518518515E-2</v>
      </c>
      <c r="D34" t="s">
        <v>201</v>
      </c>
      <c r="E34" t="s">
        <v>202</v>
      </c>
      <c r="F34" t="s">
        <v>174</v>
      </c>
      <c r="G34" t="s">
        <v>80</v>
      </c>
    </row>
    <row r="35" spans="1:7" x14ac:dyDescent="0.15">
      <c r="A35">
        <v>34</v>
      </c>
      <c r="B35">
        <v>148</v>
      </c>
      <c r="C35" s="66">
        <v>2.7395833333333338E-2</v>
      </c>
      <c r="D35" t="s">
        <v>14</v>
      </c>
      <c r="E35" t="s">
        <v>68</v>
      </c>
      <c r="F35" t="s">
        <v>54</v>
      </c>
      <c r="G35" t="s">
        <v>18</v>
      </c>
    </row>
    <row r="36" spans="1:7" x14ac:dyDescent="0.15">
      <c r="A36">
        <v>35</v>
      </c>
      <c r="B36">
        <v>87</v>
      </c>
      <c r="C36" s="46">
        <v>2.7615740740740743E-2</v>
      </c>
      <c r="D36" t="s">
        <v>224</v>
      </c>
      <c r="E36" t="s">
        <v>50</v>
      </c>
      <c r="F36" t="s">
        <v>54</v>
      </c>
      <c r="G36" t="s">
        <v>80</v>
      </c>
    </row>
    <row r="37" spans="1:7" x14ac:dyDescent="0.15">
      <c r="A37">
        <v>36</v>
      </c>
      <c r="B37">
        <v>133</v>
      </c>
      <c r="C37" s="46">
        <v>2.7731481481481478E-2</v>
      </c>
      <c r="D37" t="s">
        <v>112</v>
      </c>
      <c r="E37" t="s">
        <v>90</v>
      </c>
      <c r="F37" t="s">
        <v>55</v>
      </c>
      <c r="G37" t="s">
        <v>13</v>
      </c>
    </row>
    <row r="38" spans="1:7" x14ac:dyDescent="0.15">
      <c r="A38">
        <v>37</v>
      </c>
      <c r="B38">
        <v>14</v>
      </c>
      <c r="C38" s="70">
        <v>2.7731481481481478E-2</v>
      </c>
      <c r="D38" t="s">
        <v>94</v>
      </c>
      <c r="E38" t="s">
        <v>95</v>
      </c>
      <c r="F38" t="s">
        <v>54</v>
      </c>
      <c r="G38" t="s">
        <v>79</v>
      </c>
    </row>
    <row r="39" spans="1:7" x14ac:dyDescent="0.15">
      <c r="A39">
        <v>38</v>
      </c>
      <c r="B39">
        <v>46</v>
      </c>
      <c r="C39" s="46">
        <v>2.7847222222222221E-2</v>
      </c>
      <c r="D39" t="s">
        <v>276</v>
      </c>
      <c r="E39" t="s">
        <v>277</v>
      </c>
      <c r="F39" t="s">
        <v>55</v>
      </c>
      <c r="G39" t="s">
        <v>58</v>
      </c>
    </row>
    <row r="40" spans="1:7" x14ac:dyDescent="0.15">
      <c r="A40">
        <v>39</v>
      </c>
      <c r="B40">
        <v>75</v>
      </c>
      <c r="C40" s="50">
        <v>2.8530092592592593E-2</v>
      </c>
      <c r="D40" t="s">
        <v>101</v>
      </c>
      <c r="E40" t="s">
        <v>205</v>
      </c>
      <c r="F40">
        <v>0</v>
      </c>
      <c r="G40" t="s">
        <v>80</v>
      </c>
    </row>
    <row r="41" spans="1:7" x14ac:dyDescent="0.15">
      <c r="A41">
        <v>40</v>
      </c>
      <c r="B41">
        <v>1</v>
      </c>
      <c r="C41" s="46">
        <v>2.8773148148148145E-2</v>
      </c>
      <c r="D41" t="s">
        <v>152</v>
      </c>
      <c r="E41" t="s">
        <v>173</v>
      </c>
      <c r="F41" t="s">
        <v>174</v>
      </c>
      <c r="G41" t="s">
        <v>79</v>
      </c>
    </row>
    <row r="42" spans="1:7" x14ac:dyDescent="0.15">
      <c r="A42">
        <v>41</v>
      </c>
      <c r="B42">
        <v>153</v>
      </c>
      <c r="C42" s="50">
        <v>2.8773148148148145E-2</v>
      </c>
      <c r="D42" t="s">
        <v>316</v>
      </c>
      <c r="E42" t="s">
        <v>118</v>
      </c>
      <c r="F42">
        <v>0</v>
      </c>
      <c r="G42" t="s">
        <v>80</v>
      </c>
    </row>
    <row r="43" spans="1:7" x14ac:dyDescent="0.15">
      <c r="A43">
        <v>42</v>
      </c>
      <c r="B43">
        <v>76</v>
      </c>
      <c r="C43" s="50">
        <v>2.8877314814814817E-2</v>
      </c>
      <c r="D43" t="s">
        <v>206</v>
      </c>
      <c r="E43" t="s">
        <v>207</v>
      </c>
      <c r="F43" t="s">
        <v>54</v>
      </c>
      <c r="G43" t="s">
        <v>80</v>
      </c>
    </row>
    <row r="44" spans="1:7" x14ac:dyDescent="0.15">
      <c r="A44">
        <v>43</v>
      </c>
      <c r="B44">
        <v>128</v>
      </c>
      <c r="C44" s="46">
        <v>2.8969907407407406E-2</v>
      </c>
      <c r="D44" t="s">
        <v>67</v>
      </c>
      <c r="E44" t="s">
        <v>246</v>
      </c>
      <c r="F44" t="s">
        <v>174</v>
      </c>
      <c r="G44" t="s">
        <v>15</v>
      </c>
    </row>
    <row r="45" spans="1:7" x14ac:dyDescent="0.15">
      <c r="A45">
        <v>44</v>
      </c>
      <c r="B45">
        <v>79</v>
      </c>
      <c r="C45" s="50">
        <v>2.9074074074074075E-2</v>
      </c>
      <c r="D45" t="s">
        <v>211</v>
      </c>
      <c r="E45" t="s">
        <v>122</v>
      </c>
      <c r="F45" t="s">
        <v>54</v>
      </c>
      <c r="G45" t="s">
        <v>80</v>
      </c>
    </row>
    <row r="46" spans="1:7" x14ac:dyDescent="0.15">
      <c r="A46">
        <v>45</v>
      </c>
      <c r="B46">
        <v>45</v>
      </c>
      <c r="C46" s="46">
        <v>2.9155092592592594E-2</v>
      </c>
      <c r="D46" t="s">
        <v>274</v>
      </c>
      <c r="E46" t="s">
        <v>275</v>
      </c>
      <c r="F46" t="s">
        <v>55</v>
      </c>
      <c r="G46" t="s">
        <v>58</v>
      </c>
    </row>
    <row r="47" spans="1:7" x14ac:dyDescent="0.15">
      <c r="A47">
        <v>46</v>
      </c>
      <c r="B47">
        <v>66</v>
      </c>
      <c r="C47" s="50">
        <v>2.9282407407407406E-2</v>
      </c>
      <c r="D47" t="s">
        <v>115</v>
      </c>
      <c r="E47" t="s">
        <v>183</v>
      </c>
      <c r="F47" t="s">
        <v>174</v>
      </c>
      <c r="G47" t="s">
        <v>80</v>
      </c>
    </row>
    <row r="48" spans="1:7" x14ac:dyDescent="0.15">
      <c r="A48">
        <v>47</v>
      </c>
      <c r="B48">
        <v>137</v>
      </c>
      <c r="C48" s="46">
        <v>2.9456018518518517E-2</v>
      </c>
      <c r="D48" t="s">
        <v>266</v>
      </c>
      <c r="E48" t="s">
        <v>151</v>
      </c>
      <c r="F48" t="s">
        <v>55</v>
      </c>
      <c r="G48" t="s">
        <v>13</v>
      </c>
    </row>
    <row r="49" spans="1:7" x14ac:dyDescent="0.15">
      <c r="A49">
        <v>48</v>
      </c>
      <c r="B49">
        <v>32</v>
      </c>
      <c r="C49" s="74">
        <v>2.9513888888888892E-2</v>
      </c>
      <c r="D49" t="s">
        <v>251</v>
      </c>
      <c r="E49" t="s">
        <v>252</v>
      </c>
      <c r="F49">
        <v>0</v>
      </c>
      <c r="G49" t="s">
        <v>57</v>
      </c>
    </row>
    <row r="50" spans="1:7" x14ac:dyDescent="0.15">
      <c r="A50">
        <v>49</v>
      </c>
      <c r="B50">
        <v>29</v>
      </c>
      <c r="C50" s="46">
        <v>2.9664351851851855E-2</v>
      </c>
      <c r="D50" t="s">
        <v>110</v>
      </c>
      <c r="E50" t="s">
        <v>245</v>
      </c>
      <c r="F50" t="s">
        <v>55</v>
      </c>
      <c r="G50" t="s">
        <v>57</v>
      </c>
    </row>
    <row r="51" spans="1:7" x14ac:dyDescent="0.15">
      <c r="A51">
        <v>50</v>
      </c>
      <c r="B51">
        <v>144</v>
      </c>
      <c r="C51" s="46">
        <v>2.9768518518518517E-2</v>
      </c>
      <c r="D51" t="s">
        <v>294</v>
      </c>
      <c r="E51" t="s">
        <v>295</v>
      </c>
      <c r="F51" t="s">
        <v>6</v>
      </c>
      <c r="G51" t="s">
        <v>18</v>
      </c>
    </row>
    <row r="52" spans="1:7" x14ac:dyDescent="0.15">
      <c r="A52">
        <v>51</v>
      </c>
      <c r="B52">
        <v>28</v>
      </c>
      <c r="C52" s="50">
        <v>3.0127314814814815E-2</v>
      </c>
      <c r="D52" t="s">
        <v>52</v>
      </c>
      <c r="E52" t="s">
        <v>70</v>
      </c>
      <c r="F52" t="s">
        <v>54</v>
      </c>
      <c r="G52" t="s">
        <v>57</v>
      </c>
    </row>
    <row r="53" spans="1:7" x14ac:dyDescent="0.15">
      <c r="A53">
        <v>52</v>
      </c>
      <c r="B53">
        <v>125</v>
      </c>
      <c r="C53" s="49">
        <v>3.0405092592592591E-2</v>
      </c>
      <c r="D53" t="s">
        <v>42</v>
      </c>
      <c r="E53" t="s">
        <v>125</v>
      </c>
      <c r="F53" t="s">
        <v>199</v>
      </c>
      <c r="G53" t="s">
        <v>15</v>
      </c>
    </row>
    <row r="54" spans="1:7" x14ac:dyDescent="0.15">
      <c r="A54">
        <v>53</v>
      </c>
      <c r="B54">
        <v>21</v>
      </c>
      <c r="C54" s="50">
        <v>3.0497685185185183E-2</v>
      </c>
      <c r="D54" t="s">
        <v>131</v>
      </c>
      <c r="E54" t="s">
        <v>137</v>
      </c>
      <c r="F54" t="s">
        <v>199</v>
      </c>
      <c r="G54" t="s">
        <v>79</v>
      </c>
    </row>
    <row r="55" spans="1:7" x14ac:dyDescent="0.15">
      <c r="A55">
        <v>54</v>
      </c>
      <c r="B55">
        <v>86</v>
      </c>
      <c r="C55" s="46">
        <v>3.0671296296296294E-2</v>
      </c>
      <c r="D55" t="s">
        <v>201</v>
      </c>
      <c r="E55" t="s">
        <v>144</v>
      </c>
      <c r="F55" t="s">
        <v>199</v>
      </c>
      <c r="G55" t="s">
        <v>80</v>
      </c>
    </row>
    <row r="56" spans="1:7" x14ac:dyDescent="0.15">
      <c r="A56">
        <v>55</v>
      </c>
      <c r="B56">
        <v>140</v>
      </c>
      <c r="C56" s="50">
        <v>3.0694444444444444E-2</v>
      </c>
      <c r="D56" t="s">
        <v>46</v>
      </c>
      <c r="E56" t="s">
        <v>49</v>
      </c>
      <c r="F56" t="s">
        <v>54</v>
      </c>
      <c r="G56" t="s">
        <v>13</v>
      </c>
    </row>
    <row r="57" spans="1:7" x14ac:dyDescent="0.15">
      <c r="A57">
        <v>56</v>
      </c>
      <c r="B57">
        <v>23</v>
      </c>
      <c r="C57" s="50">
        <v>3.0995370370370371E-2</v>
      </c>
      <c r="D57" t="s">
        <v>131</v>
      </c>
      <c r="E57" t="s">
        <v>236</v>
      </c>
      <c r="F57" t="s">
        <v>6</v>
      </c>
      <c r="G57" t="s">
        <v>57</v>
      </c>
    </row>
    <row r="58" spans="1:7" x14ac:dyDescent="0.15">
      <c r="A58">
        <v>57</v>
      </c>
      <c r="B58">
        <v>41</v>
      </c>
      <c r="C58" s="46">
        <v>3.1064814814814812E-2</v>
      </c>
      <c r="D58" t="s">
        <v>267</v>
      </c>
      <c r="E58" t="s">
        <v>73</v>
      </c>
      <c r="F58" t="s">
        <v>55</v>
      </c>
      <c r="G58" t="s">
        <v>58</v>
      </c>
    </row>
    <row r="59" spans="1:7" x14ac:dyDescent="0.15">
      <c r="A59">
        <v>58</v>
      </c>
      <c r="B59">
        <v>150</v>
      </c>
      <c r="C59" s="50">
        <v>3.123842592592593E-2</v>
      </c>
      <c r="D59" t="s">
        <v>308</v>
      </c>
      <c r="E59" t="s">
        <v>309</v>
      </c>
      <c r="F59" t="s">
        <v>6</v>
      </c>
      <c r="G59" t="s">
        <v>18</v>
      </c>
    </row>
    <row r="60" spans="1:7" x14ac:dyDescent="0.15">
      <c r="A60">
        <v>59</v>
      </c>
      <c r="B60">
        <v>80</v>
      </c>
      <c r="C60" s="46">
        <v>3.1354166666666662E-2</v>
      </c>
      <c r="D60" t="s">
        <v>212</v>
      </c>
      <c r="E60" t="s">
        <v>213</v>
      </c>
      <c r="F60" t="s">
        <v>174</v>
      </c>
      <c r="G60" t="s">
        <v>80</v>
      </c>
    </row>
    <row r="61" spans="1:7" x14ac:dyDescent="0.15">
      <c r="A61">
        <v>60</v>
      </c>
      <c r="B61">
        <v>54</v>
      </c>
      <c r="C61" s="70">
        <v>3.1458333333333331E-2</v>
      </c>
      <c r="D61" t="s">
        <v>98</v>
      </c>
      <c r="E61" t="s">
        <v>99</v>
      </c>
      <c r="F61" t="s">
        <v>6</v>
      </c>
      <c r="G61" t="s">
        <v>59</v>
      </c>
    </row>
    <row r="62" spans="1:7" x14ac:dyDescent="0.15">
      <c r="A62">
        <v>61</v>
      </c>
      <c r="B62">
        <v>53</v>
      </c>
      <c r="C62" s="50">
        <v>3.1458333333333331E-2</v>
      </c>
      <c r="D62" t="s">
        <v>292</v>
      </c>
      <c r="E62" t="s">
        <v>293</v>
      </c>
      <c r="F62" t="s">
        <v>6</v>
      </c>
      <c r="G62" t="s">
        <v>59</v>
      </c>
    </row>
    <row r="63" spans="1:7" x14ac:dyDescent="0.15">
      <c r="A63">
        <v>62</v>
      </c>
      <c r="B63">
        <v>25</v>
      </c>
      <c r="C63" s="50">
        <v>3.1516203703703706E-2</v>
      </c>
      <c r="D63" t="s">
        <v>239</v>
      </c>
      <c r="E63" t="s">
        <v>240</v>
      </c>
      <c r="F63" t="s">
        <v>55</v>
      </c>
      <c r="G63" t="s">
        <v>57</v>
      </c>
    </row>
    <row r="64" spans="1:7" x14ac:dyDescent="0.15">
      <c r="A64">
        <v>63</v>
      </c>
      <c r="B64">
        <v>6</v>
      </c>
      <c r="C64" s="50">
        <v>3.1574074074074074E-2</v>
      </c>
      <c r="D64" t="s">
        <v>129</v>
      </c>
      <c r="E64" t="s">
        <v>130</v>
      </c>
      <c r="F64" t="s">
        <v>55</v>
      </c>
      <c r="G64" t="s">
        <v>79</v>
      </c>
    </row>
    <row r="65" spans="1:7" x14ac:dyDescent="0.15">
      <c r="A65">
        <v>64</v>
      </c>
      <c r="B65">
        <v>130</v>
      </c>
      <c r="C65" s="50">
        <v>3.1620370370370368E-2</v>
      </c>
      <c r="D65" t="s">
        <v>249</v>
      </c>
      <c r="E65" t="s">
        <v>250</v>
      </c>
      <c r="F65" t="s">
        <v>158</v>
      </c>
      <c r="G65" t="s">
        <v>15</v>
      </c>
    </row>
    <row r="66" spans="1:7" x14ac:dyDescent="0.15">
      <c r="A66">
        <v>65</v>
      </c>
      <c r="B66">
        <v>12</v>
      </c>
      <c r="C66" s="50">
        <v>3.1886574074074074E-2</v>
      </c>
      <c r="D66" t="s">
        <v>192</v>
      </c>
      <c r="E66" t="s">
        <v>200</v>
      </c>
      <c r="F66">
        <v>0</v>
      </c>
      <c r="G66" t="s">
        <v>79</v>
      </c>
    </row>
    <row r="67" spans="1:7" x14ac:dyDescent="0.15">
      <c r="A67">
        <v>66</v>
      </c>
      <c r="B67">
        <v>67</v>
      </c>
      <c r="C67" s="50">
        <v>3.2118055555555559E-2</v>
      </c>
      <c r="D67" t="s">
        <v>147</v>
      </c>
      <c r="E67" t="s">
        <v>188</v>
      </c>
      <c r="F67">
        <v>0</v>
      </c>
      <c r="G67" t="s">
        <v>80</v>
      </c>
    </row>
    <row r="68" spans="1:7" x14ac:dyDescent="0.15">
      <c r="A68">
        <v>67</v>
      </c>
      <c r="B68">
        <v>154</v>
      </c>
      <c r="C68" s="63">
        <v>3.2256944444444442E-2</v>
      </c>
      <c r="D68" t="s">
        <v>74</v>
      </c>
      <c r="E68" t="s">
        <v>75</v>
      </c>
      <c r="F68" t="s">
        <v>156</v>
      </c>
      <c r="G68" t="s">
        <v>12</v>
      </c>
    </row>
    <row r="69" spans="1:7" x14ac:dyDescent="0.15">
      <c r="A69">
        <v>68</v>
      </c>
      <c r="B69">
        <v>5</v>
      </c>
      <c r="C69" s="50">
        <v>3.2372685185185185E-2</v>
      </c>
      <c r="D69" t="s">
        <v>186</v>
      </c>
      <c r="E69" t="s">
        <v>187</v>
      </c>
      <c r="F69" t="s">
        <v>174</v>
      </c>
      <c r="G69" t="s">
        <v>79</v>
      </c>
    </row>
    <row r="70" spans="1:7" x14ac:dyDescent="0.15">
      <c r="A70">
        <v>69</v>
      </c>
      <c r="B70">
        <v>48</v>
      </c>
      <c r="C70" s="50">
        <v>3.2499999999999994E-2</v>
      </c>
      <c r="D70" t="s">
        <v>283</v>
      </c>
      <c r="E70" t="s">
        <v>284</v>
      </c>
      <c r="F70" t="s">
        <v>55</v>
      </c>
      <c r="G70" t="s">
        <v>58</v>
      </c>
    </row>
    <row r="71" spans="1:7" x14ac:dyDescent="0.15">
      <c r="A71">
        <v>70</v>
      </c>
      <c r="B71">
        <v>121</v>
      </c>
      <c r="C71" s="46">
        <v>3.3101851851851848E-2</v>
      </c>
      <c r="D71" t="s">
        <v>140</v>
      </c>
      <c r="E71" t="s">
        <v>238</v>
      </c>
      <c r="F71" t="s">
        <v>55</v>
      </c>
      <c r="G71" t="s">
        <v>15</v>
      </c>
    </row>
    <row r="72" spans="1:7" x14ac:dyDescent="0.15">
      <c r="A72">
        <v>71</v>
      </c>
      <c r="B72">
        <v>37</v>
      </c>
      <c r="C72" s="50">
        <v>3.3263888888888891E-2</v>
      </c>
      <c r="D72" t="s">
        <v>104</v>
      </c>
      <c r="E72" t="s">
        <v>105</v>
      </c>
      <c r="F72" t="s">
        <v>55</v>
      </c>
      <c r="G72" t="s">
        <v>58</v>
      </c>
    </row>
    <row r="73" spans="1:7" x14ac:dyDescent="0.15">
      <c r="A73">
        <v>72</v>
      </c>
      <c r="B73">
        <v>147</v>
      </c>
      <c r="C73" s="50">
        <v>3.3564814814814818E-2</v>
      </c>
      <c r="D73" t="s">
        <v>77</v>
      </c>
      <c r="E73" t="s">
        <v>306</v>
      </c>
      <c r="F73" t="s">
        <v>54</v>
      </c>
      <c r="G73" t="s">
        <v>18</v>
      </c>
    </row>
    <row r="74" spans="1:7" x14ac:dyDescent="0.15">
      <c r="A74">
        <v>73</v>
      </c>
      <c r="B74">
        <v>145</v>
      </c>
      <c r="C74" s="50">
        <v>3.3611111111111112E-2</v>
      </c>
      <c r="D74" t="s">
        <v>298</v>
      </c>
      <c r="E74" t="s">
        <v>299</v>
      </c>
      <c r="F74" t="s">
        <v>154</v>
      </c>
      <c r="G74" t="s">
        <v>18</v>
      </c>
    </row>
    <row r="75" spans="1:7" x14ac:dyDescent="0.15">
      <c r="A75">
        <v>74</v>
      </c>
      <c r="B75">
        <v>146</v>
      </c>
      <c r="C75" s="50">
        <v>3.3703703703703701E-2</v>
      </c>
      <c r="D75" t="s">
        <v>301</v>
      </c>
      <c r="E75" t="s">
        <v>302</v>
      </c>
      <c r="F75" t="s">
        <v>303</v>
      </c>
      <c r="G75" t="s">
        <v>18</v>
      </c>
    </row>
    <row r="76" spans="1:7" x14ac:dyDescent="0.15">
      <c r="A76">
        <v>75</v>
      </c>
      <c r="B76">
        <v>127</v>
      </c>
      <c r="C76" s="46">
        <v>3.3715277777777775E-2</v>
      </c>
      <c r="D76" t="s">
        <v>77</v>
      </c>
      <c r="E76" t="s">
        <v>142</v>
      </c>
      <c r="F76" t="s">
        <v>157</v>
      </c>
      <c r="G76" t="s">
        <v>15</v>
      </c>
    </row>
    <row r="77" spans="1:7" x14ac:dyDescent="0.15">
      <c r="A77">
        <v>76</v>
      </c>
      <c r="B77">
        <v>31</v>
      </c>
      <c r="C77" s="50">
        <v>3.3738425925925929E-2</v>
      </c>
      <c r="D77" t="s">
        <v>131</v>
      </c>
      <c r="E77" t="s">
        <v>132</v>
      </c>
      <c r="F77" t="s">
        <v>157</v>
      </c>
      <c r="G77" t="s">
        <v>57</v>
      </c>
    </row>
    <row r="78" spans="1:7" x14ac:dyDescent="0.15">
      <c r="A78">
        <v>77</v>
      </c>
      <c r="B78">
        <v>77</v>
      </c>
      <c r="C78" s="50">
        <v>3.3993055555555561E-2</v>
      </c>
      <c r="D78" t="s">
        <v>208</v>
      </c>
      <c r="E78" t="s">
        <v>209</v>
      </c>
      <c r="F78">
        <v>0</v>
      </c>
      <c r="G78" t="s">
        <v>80</v>
      </c>
    </row>
    <row r="79" spans="1:7" x14ac:dyDescent="0.15">
      <c r="A79">
        <v>78</v>
      </c>
      <c r="B79">
        <v>122</v>
      </c>
      <c r="C79" s="50">
        <v>3.4027777777777775E-2</v>
      </c>
      <c r="D79" t="s">
        <v>39</v>
      </c>
      <c r="E79" t="s">
        <v>241</v>
      </c>
      <c r="F79" t="s">
        <v>55</v>
      </c>
      <c r="G79" t="s">
        <v>15</v>
      </c>
    </row>
    <row r="80" spans="1:7" x14ac:dyDescent="0.15">
      <c r="A80">
        <v>79</v>
      </c>
      <c r="B80">
        <v>59</v>
      </c>
      <c r="C80" s="46">
        <v>3.408564814814815E-2</v>
      </c>
      <c r="D80" t="s">
        <v>139</v>
      </c>
      <c r="E80" t="s">
        <v>114</v>
      </c>
      <c r="F80" t="s">
        <v>6</v>
      </c>
      <c r="G80" t="s">
        <v>59</v>
      </c>
    </row>
    <row r="81" spans="1:7" x14ac:dyDescent="0.15">
      <c r="A81">
        <v>80</v>
      </c>
      <c r="B81">
        <v>151</v>
      </c>
      <c r="C81" s="50">
        <v>3.4131944444444444E-2</v>
      </c>
      <c r="D81" t="s">
        <v>121</v>
      </c>
      <c r="E81" t="s">
        <v>122</v>
      </c>
      <c r="F81" t="s">
        <v>310</v>
      </c>
      <c r="G81" t="s">
        <v>18</v>
      </c>
    </row>
    <row r="82" spans="1:7" x14ac:dyDescent="0.15">
      <c r="A82">
        <v>81</v>
      </c>
      <c r="B82">
        <v>42</v>
      </c>
      <c r="C82" s="50">
        <v>3.4212962962962966E-2</v>
      </c>
      <c r="D82" t="s">
        <v>268</v>
      </c>
      <c r="E82" t="s">
        <v>40</v>
      </c>
      <c r="F82" t="s">
        <v>154</v>
      </c>
      <c r="G82" t="s">
        <v>58</v>
      </c>
    </row>
    <row r="83" spans="1:7" x14ac:dyDescent="0.15">
      <c r="A83">
        <v>82</v>
      </c>
      <c r="B83">
        <v>155</v>
      </c>
      <c r="C83" s="50">
        <v>3.4247685185185187E-2</v>
      </c>
      <c r="D83" t="s">
        <v>317</v>
      </c>
      <c r="E83" t="s">
        <v>114</v>
      </c>
      <c r="F83" t="s">
        <v>78</v>
      </c>
      <c r="G83" t="s">
        <v>12</v>
      </c>
    </row>
    <row r="84" spans="1:7" x14ac:dyDescent="0.15">
      <c r="A84">
        <v>83</v>
      </c>
      <c r="B84">
        <v>15</v>
      </c>
      <c r="C84" s="46">
        <v>3.4548611111111113E-2</v>
      </c>
      <c r="D84" t="s">
        <v>103</v>
      </c>
      <c r="E84" t="s">
        <v>75</v>
      </c>
      <c r="F84">
        <v>0</v>
      </c>
      <c r="G84" t="s">
        <v>79</v>
      </c>
    </row>
    <row r="85" spans="1:7" x14ac:dyDescent="0.15">
      <c r="A85">
        <v>84</v>
      </c>
      <c r="B85">
        <v>52</v>
      </c>
      <c r="C85" s="50">
        <v>3.4583333333333334E-2</v>
      </c>
      <c r="D85" t="s">
        <v>113</v>
      </c>
      <c r="E85" t="s">
        <v>133</v>
      </c>
      <c r="F85" t="s">
        <v>291</v>
      </c>
      <c r="G85" t="s">
        <v>59</v>
      </c>
    </row>
    <row r="86" spans="1:7" x14ac:dyDescent="0.15">
      <c r="A86">
        <v>85</v>
      </c>
      <c r="B86">
        <v>142</v>
      </c>
      <c r="C86" s="50">
        <v>3.515046296296296E-2</v>
      </c>
      <c r="D86" t="s">
        <v>280</v>
      </c>
      <c r="E86" t="s">
        <v>281</v>
      </c>
      <c r="F86" t="s">
        <v>282</v>
      </c>
      <c r="G86" t="s">
        <v>13</v>
      </c>
    </row>
    <row r="87" spans="1:7" x14ac:dyDescent="0.15">
      <c r="A87">
        <v>86</v>
      </c>
      <c r="B87">
        <v>96</v>
      </c>
      <c r="C87" s="46">
        <v>3.5381944444444445E-2</v>
      </c>
      <c r="D87" t="s">
        <v>230</v>
      </c>
      <c r="E87" t="s">
        <v>231</v>
      </c>
      <c r="F87">
        <v>0</v>
      </c>
      <c r="G87" t="s">
        <v>80</v>
      </c>
    </row>
    <row r="88" spans="1:7" x14ac:dyDescent="0.15">
      <c r="A88">
        <v>87</v>
      </c>
      <c r="B88">
        <v>44</v>
      </c>
      <c r="C88" s="50">
        <v>3.5555555555555556E-2</v>
      </c>
      <c r="D88" t="s">
        <v>96</v>
      </c>
      <c r="E88" t="s">
        <v>97</v>
      </c>
      <c r="F88" t="s">
        <v>6</v>
      </c>
      <c r="G88" t="s">
        <v>58</v>
      </c>
    </row>
    <row r="89" spans="1:7" x14ac:dyDescent="0.15">
      <c r="A89">
        <v>88</v>
      </c>
      <c r="B89">
        <v>19</v>
      </c>
      <c r="C89" s="50">
        <v>3.5555555555555556E-2</v>
      </c>
      <c r="D89" t="s">
        <v>88</v>
      </c>
      <c r="E89" t="s">
        <v>225</v>
      </c>
      <c r="F89" t="s">
        <v>159</v>
      </c>
      <c r="G89" t="s">
        <v>79</v>
      </c>
    </row>
    <row r="90" spans="1:7" x14ac:dyDescent="0.15">
      <c r="A90">
        <v>89</v>
      </c>
      <c r="B90">
        <v>36</v>
      </c>
      <c r="C90" s="50">
        <v>3.6134259259259262E-2</v>
      </c>
      <c r="D90" t="s">
        <v>88</v>
      </c>
      <c r="E90" t="s">
        <v>89</v>
      </c>
      <c r="F90" t="s">
        <v>259</v>
      </c>
      <c r="G90" t="s">
        <v>58</v>
      </c>
    </row>
    <row r="91" spans="1:7" x14ac:dyDescent="0.15">
      <c r="A91">
        <v>90</v>
      </c>
      <c r="B91">
        <v>152</v>
      </c>
      <c r="C91" s="50">
        <v>3.6435185185185189E-2</v>
      </c>
      <c r="D91" t="s">
        <v>312</v>
      </c>
      <c r="E91" t="s">
        <v>313</v>
      </c>
      <c r="F91" t="s">
        <v>78</v>
      </c>
      <c r="G91" t="s">
        <v>12</v>
      </c>
    </row>
    <row r="92" spans="1:7" x14ac:dyDescent="0.15">
      <c r="A92">
        <v>91</v>
      </c>
      <c r="B92">
        <v>50</v>
      </c>
      <c r="C92" s="50">
        <v>3.6712962962962961E-2</v>
      </c>
      <c r="D92" t="s">
        <v>287</v>
      </c>
      <c r="E92" t="s">
        <v>288</v>
      </c>
      <c r="F92" t="s">
        <v>55</v>
      </c>
      <c r="G92" t="s">
        <v>58</v>
      </c>
    </row>
    <row r="93" spans="1:7" x14ac:dyDescent="0.15">
      <c r="A93">
        <v>92</v>
      </c>
      <c r="B93">
        <v>160</v>
      </c>
      <c r="C93" s="63">
        <v>3.7060185185185189E-2</v>
      </c>
      <c r="D93" t="s">
        <v>320</v>
      </c>
      <c r="E93" t="s">
        <v>134</v>
      </c>
      <c r="F93" t="s">
        <v>291</v>
      </c>
      <c r="G93" t="s">
        <v>153</v>
      </c>
    </row>
    <row r="94" spans="1:7" x14ac:dyDescent="0.15">
      <c r="A94">
        <v>93</v>
      </c>
      <c r="B94">
        <v>9</v>
      </c>
      <c r="C94" s="50">
        <v>3.770833333333333E-2</v>
      </c>
      <c r="D94" t="s">
        <v>193</v>
      </c>
      <c r="E94" t="s">
        <v>194</v>
      </c>
      <c r="F94">
        <v>0</v>
      </c>
      <c r="G94" t="s">
        <v>79</v>
      </c>
    </row>
    <row r="95" spans="1:7" x14ac:dyDescent="0.15">
      <c r="A95">
        <v>94</v>
      </c>
      <c r="B95">
        <v>65</v>
      </c>
      <c r="C95" s="50">
        <v>3.8090277777777778E-2</v>
      </c>
      <c r="D95" t="s">
        <v>150</v>
      </c>
      <c r="E95" t="s">
        <v>179</v>
      </c>
      <c r="F95" t="s">
        <v>180</v>
      </c>
      <c r="G95" t="s">
        <v>80</v>
      </c>
    </row>
    <row r="96" spans="1:7" x14ac:dyDescent="0.15">
      <c r="A96">
        <v>95</v>
      </c>
      <c r="B96">
        <v>136</v>
      </c>
      <c r="C96" s="50">
        <v>3.8344907407407411E-2</v>
      </c>
      <c r="D96" t="s">
        <v>39</v>
      </c>
      <c r="E96" t="s">
        <v>260</v>
      </c>
      <c r="F96" t="s">
        <v>185</v>
      </c>
      <c r="G96" t="s">
        <v>13</v>
      </c>
    </row>
    <row r="97" spans="1:7" x14ac:dyDescent="0.15">
      <c r="A97">
        <v>96</v>
      </c>
      <c r="B97">
        <v>58</v>
      </c>
      <c r="C97" s="50">
        <v>3.8402777777777779E-2</v>
      </c>
      <c r="D97" t="s">
        <v>304</v>
      </c>
      <c r="E97" t="s">
        <v>305</v>
      </c>
      <c r="F97" t="s">
        <v>78</v>
      </c>
      <c r="G97" t="s">
        <v>59</v>
      </c>
    </row>
    <row r="98" spans="1:7" x14ac:dyDescent="0.15">
      <c r="A98">
        <v>97</v>
      </c>
      <c r="B98">
        <v>24</v>
      </c>
      <c r="C98" s="46">
        <v>3.8738425925925926E-2</v>
      </c>
      <c r="D98" t="s">
        <v>117</v>
      </c>
      <c r="E98" t="s">
        <v>118</v>
      </c>
      <c r="F98" t="s">
        <v>199</v>
      </c>
      <c r="G98" t="s">
        <v>57</v>
      </c>
    </row>
    <row r="99" spans="1:7" x14ac:dyDescent="0.15">
      <c r="A99">
        <v>98</v>
      </c>
      <c r="B99">
        <v>35</v>
      </c>
      <c r="C99" s="50">
        <v>3.9050925925925926E-2</v>
      </c>
      <c r="D99" t="s">
        <v>257</v>
      </c>
      <c r="E99" t="s">
        <v>245</v>
      </c>
      <c r="F99" t="s">
        <v>55</v>
      </c>
      <c r="G99" t="s">
        <v>58</v>
      </c>
    </row>
    <row r="100" spans="1:7" x14ac:dyDescent="0.15">
      <c r="A100">
        <v>99</v>
      </c>
      <c r="B100">
        <v>51</v>
      </c>
      <c r="C100" s="46">
        <v>3.90625E-2</v>
      </c>
      <c r="D100" t="s">
        <v>290</v>
      </c>
      <c r="E100" t="s">
        <v>197</v>
      </c>
      <c r="F100" t="s">
        <v>55</v>
      </c>
      <c r="G100" t="s">
        <v>58</v>
      </c>
    </row>
    <row r="101" spans="1:7" x14ac:dyDescent="0.15">
      <c r="A101">
        <v>100</v>
      </c>
      <c r="B101">
        <v>4</v>
      </c>
      <c r="C101" s="46">
        <v>3.953703703703703E-2</v>
      </c>
      <c r="D101" t="s">
        <v>184</v>
      </c>
      <c r="E101" t="s">
        <v>141</v>
      </c>
      <c r="F101" t="s">
        <v>185</v>
      </c>
      <c r="G101" t="s">
        <v>79</v>
      </c>
    </row>
    <row r="102" spans="1:7" x14ac:dyDescent="0.15">
      <c r="A102">
        <v>101</v>
      </c>
      <c r="B102">
        <v>156</v>
      </c>
      <c r="C102" s="50">
        <v>4.0567129629629627E-2</v>
      </c>
      <c r="D102" t="s">
        <v>14</v>
      </c>
      <c r="E102" t="s">
        <v>300</v>
      </c>
      <c r="F102" t="s">
        <v>55</v>
      </c>
      <c r="G102" t="s">
        <v>12</v>
      </c>
    </row>
    <row r="103" spans="1:7" x14ac:dyDescent="0.15">
      <c r="A103">
        <v>102</v>
      </c>
      <c r="B103">
        <v>7</v>
      </c>
      <c r="C103" s="46">
        <v>4.1319444444444443E-2</v>
      </c>
      <c r="D103" t="s">
        <v>190</v>
      </c>
      <c r="E103" t="s">
        <v>191</v>
      </c>
      <c r="F103" t="s">
        <v>55</v>
      </c>
      <c r="G103" t="s">
        <v>79</v>
      </c>
    </row>
    <row r="104" spans="1:7" x14ac:dyDescent="0.15">
      <c r="A104">
        <v>103</v>
      </c>
      <c r="B104">
        <v>33</v>
      </c>
      <c r="C104" s="50">
        <v>4.1412037037037039E-2</v>
      </c>
      <c r="D104" t="s">
        <v>254</v>
      </c>
      <c r="E104" t="s">
        <v>255</v>
      </c>
      <c r="F104" t="s">
        <v>55</v>
      </c>
      <c r="G104" t="s">
        <v>57</v>
      </c>
    </row>
    <row r="105" spans="1:7" x14ac:dyDescent="0.15">
      <c r="A105">
        <v>104</v>
      </c>
      <c r="B105">
        <v>11</v>
      </c>
      <c r="C105" s="51">
        <v>4.2268518518518518E-2</v>
      </c>
      <c r="D105" t="s">
        <v>110</v>
      </c>
      <c r="E105" t="s">
        <v>111</v>
      </c>
      <c r="F105">
        <v>0</v>
      </c>
      <c r="G105" t="s">
        <v>79</v>
      </c>
    </row>
    <row r="106" spans="1:7" x14ac:dyDescent="0.15">
      <c r="A106">
        <v>105</v>
      </c>
      <c r="B106">
        <v>17</v>
      </c>
      <c r="C106" s="51">
        <v>4.2476851851851849E-2</v>
      </c>
      <c r="D106" t="s">
        <v>219</v>
      </c>
      <c r="E106" t="s">
        <v>220</v>
      </c>
      <c r="F106" t="s">
        <v>221</v>
      </c>
      <c r="G106" t="s">
        <v>79</v>
      </c>
    </row>
    <row r="107" spans="1:7" x14ac:dyDescent="0.15">
      <c r="A107">
        <v>106</v>
      </c>
      <c r="B107">
        <v>56</v>
      </c>
      <c r="C107" s="51">
        <v>4.2986111111111114E-2</v>
      </c>
      <c r="D107" t="s">
        <v>123</v>
      </c>
      <c r="E107" t="s">
        <v>124</v>
      </c>
      <c r="F107" t="s">
        <v>154</v>
      </c>
      <c r="G107" t="s">
        <v>59</v>
      </c>
    </row>
    <row r="108" spans="1:7" x14ac:dyDescent="0.15">
      <c r="A108">
        <v>107</v>
      </c>
      <c r="B108">
        <v>3</v>
      </c>
      <c r="C108" s="51">
        <v>4.2986111111111114E-2</v>
      </c>
      <c r="D108" t="s">
        <v>181</v>
      </c>
      <c r="E108" t="s">
        <v>182</v>
      </c>
      <c r="F108" t="s">
        <v>174</v>
      </c>
      <c r="G108" t="s">
        <v>79</v>
      </c>
    </row>
    <row r="109" spans="1:7" x14ac:dyDescent="0.15">
      <c r="A109">
        <v>108</v>
      </c>
      <c r="B109">
        <v>49</v>
      </c>
      <c r="C109" s="51">
        <v>4.4953703703703697E-2</v>
      </c>
      <c r="D109" t="s">
        <v>285</v>
      </c>
      <c r="E109" t="s">
        <v>286</v>
      </c>
      <c r="F109" t="s">
        <v>55</v>
      </c>
      <c r="G109" t="s">
        <v>58</v>
      </c>
    </row>
    <row r="110" spans="1:7" x14ac:dyDescent="0.15">
      <c r="A110">
        <v>109</v>
      </c>
      <c r="B110">
        <v>61</v>
      </c>
      <c r="C110" s="76">
        <v>4.8252314814814817E-2</v>
      </c>
      <c r="D110" t="s">
        <v>283</v>
      </c>
      <c r="E110" t="s">
        <v>314</v>
      </c>
      <c r="F110" t="s">
        <v>55</v>
      </c>
      <c r="G110" t="s">
        <v>315</v>
      </c>
    </row>
    <row r="111" spans="1:7" x14ac:dyDescent="0.15">
      <c r="A111">
        <v>110</v>
      </c>
      <c r="B111">
        <v>30</v>
      </c>
      <c r="C111" s="51">
        <v>5.2430555555555557E-2</v>
      </c>
      <c r="D111" t="s">
        <v>247</v>
      </c>
      <c r="E111" t="s">
        <v>248</v>
      </c>
      <c r="F111" t="s">
        <v>55</v>
      </c>
      <c r="G111" t="s">
        <v>57</v>
      </c>
    </row>
    <row r="112" spans="1:7" x14ac:dyDescent="0.15">
      <c r="A112">
        <v>111</v>
      </c>
      <c r="B112">
        <v>60</v>
      </c>
      <c r="C112" s="51">
        <v>5.2534722222222219E-2</v>
      </c>
      <c r="D112" t="s">
        <v>311</v>
      </c>
      <c r="E112" t="s">
        <v>195</v>
      </c>
      <c r="F112" t="s">
        <v>55</v>
      </c>
      <c r="G112" t="s">
        <v>59</v>
      </c>
    </row>
    <row r="113" spans="1:7" x14ac:dyDescent="0.15">
      <c r="A113">
        <v>112</v>
      </c>
      <c r="B113">
        <v>47</v>
      </c>
      <c r="C113" s="51">
        <v>5.2569444444444446E-2</v>
      </c>
      <c r="D113" t="s">
        <v>278</v>
      </c>
      <c r="E113" t="s">
        <v>279</v>
      </c>
      <c r="F113" t="s">
        <v>55</v>
      </c>
      <c r="G113" t="s">
        <v>58</v>
      </c>
    </row>
    <row r="114" spans="1:7" x14ac:dyDescent="0.15">
      <c r="A114">
        <v>113</v>
      </c>
      <c r="B114">
        <v>38</v>
      </c>
      <c r="C114" s="51">
        <v>5.2638888888888895E-2</v>
      </c>
      <c r="D114" t="s">
        <v>261</v>
      </c>
      <c r="E114" t="s">
        <v>260</v>
      </c>
      <c r="F114" t="s">
        <v>185</v>
      </c>
      <c r="G114" t="s">
        <v>58</v>
      </c>
    </row>
    <row r="115" spans="1:7" x14ac:dyDescent="0.15">
      <c r="A115">
        <v>114</v>
      </c>
      <c r="B115">
        <v>55</v>
      </c>
      <c r="C115" s="51">
        <v>5.2777777777777778E-2</v>
      </c>
      <c r="D115" t="s">
        <v>296</v>
      </c>
      <c r="E115" t="s">
        <v>297</v>
      </c>
      <c r="F115" t="s">
        <v>55</v>
      </c>
      <c r="G115" t="s">
        <v>59</v>
      </c>
    </row>
    <row r="116" spans="1:7" x14ac:dyDescent="0.15">
      <c r="A116">
        <v>115</v>
      </c>
      <c r="B116">
        <v>34</v>
      </c>
      <c r="C116" s="51">
        <v>5.2893518518518513E-2</v>
      </c>
      <c r="D116" t="s">
        <v>51</v>
      </c>
      <c r="E116" t="s">
        <v>256</v>
      </c>
      <c r="F116" t="s">
        <v>55</v>
      </c>
      <c r="G116" t="s">
        <v>58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82fa3fd3-029b-403d-91b4-1dc930cb0e60}" enabled="1" method="Standard" siteId="{4ae48b41-0137-4599-8661-fc641fe77be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Results</vt:lpstr>
      <vt:lpstr>Runners</vt:lpstr>
      <vt:lpstr>Sheet2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Sweeting</dc:creator>
  <cp:lastModifiedBy>Matt O'Keefe</cp:lastModifiedBy>
  <cp:lastPrinted>2023-01-15T17:39:15Z</cp:lastPrinted>
  <dcterms:created xsi:type="dcterms:W3CDTF">2014-01-14T08:31:01Z</dcterms:created>
  <dcterms:modified xsi:type="dcterms:W3CDTF">2024-01-23T17:38:23Z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fa3fd3-029b-403d-91b4-1dc930cb0e60_Enabled">
    <vt:lpwstr>true</vt:lpwstr>
  </property>
  <property fmtid="{D5CDD505-2E9C-101B-9397-08002B2CF9AE}" pid="3" name="MSIP_Label_82fa3fd3-029b-403d-91b4-1dc930cb0e60_SetDate">
    <vt:lpwstr>2023-01-14T17:20:34Z</vt:lpwstr>
  </property>
  <property fmtid="{D5CDD505-2E9C-101B-9397-08002B2CF9AE}" pid="4" name="MSIP_Label_82fa3fd3-029b-403d-91b4-1dc930cb0e60_Method">
    <vt:lpwstr>Standard</vt:lpwstr>
  </property>
  <property fmtid="{D5CDD505-2E9C-101B-9397-08002B2CF9AE}" pid="5" name="MSIP_Label_82fa3fd3-029b-403d-91b4-1dc930cb0e60_Name">
    <vt:lpwstr>82fa3fd3-029b-403d-91b4-1dc930cb0e60</vt:lpwstr>
  </property>
  <property fmtid="{D5CDD505-2E9C-101B-9397-08002B2CF9AE}" pid="6" name="MSIP_Label_82fa3fd3-029b-403d-91b4-1dc930cb0e60_SiteId">
    <vt:lpwstr>4ae48b41-0137-4599-8661-fc641fe77bea</vt:lpwstr>
  </property>
  <property fmtid="{D5CDD505-2E9C-101B-9397-08002B2CF9AE}" pid="7" name="MSIP_Label_82fa3fd3-029b-403d-91b4-1dc930cb0e60_ActionId">
    <vt:lpwstr>f879d3e8-c9f3-4eab-b74e-7346f54f6698</vt:lpwstr>
  </property>
  <property fmtid="{D5CDD505-2E9C-101B-9397-08002B2CF9AE}" pid="8" name="MSIP_Label_82fa3fd3-029b-403d-91b4-1dc930cb0e60_ContentBits">
    <vt:lpwstr>0</vt:lpwstr>
  </property>
</Properties>
</file>